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2995" windowHeight="9030" activeTab="0"/>
  </bookViews>
  <sheets>
    <sheet name="январь 14" sheetId="1" r:id="rId1"/>
    <sheet name="январь_ТП" sheetId="2" r:id="rId2"/>
    <sheet name="февраль 14" sheetId="3" r:id="rId3"/>
    <sheet name="февраль_ТП" sheetId="4" r:id="rId4"/>
    <sheet name="март 14" sheetId="5" r:id="rId5"/>
    <sheet name="март_ТП " sheetId="6" r:id="rId6"/>
    <sheet name="апрель 14" sheetId="7" r:id="rId7"/>
    <sheet name="апрель_ТП" sheetId="8" r:id="rId8"/>
    <sheet name="май 14" sheetId="9" r:id="rId9"/>
    <sheet name="май_ТП" sheetId="10" r:id="rId10"/>
    <sheet name="июнь 14" sheetId="11" r:id="rId11"/>
    <sheet name="июнь_ТП" sheetId="12" r:id="rId12"/>
    <sheet name="июль 14" sheetId="13" r:id="rId13"/>
    <sheet name="июль_ТП" sheetId="14" r:id="rId14"/>
    <sheet name="август 14" sheetId="15" r:id="rId15"/>
    <sheet name="август_ТП" sheetId="16" r:id="rId16"/>
    <sheet name="сентябрь 14" sheetId="17" r:id="rId17"/>
    <sheet name="сентябрь_ТП" sheetId="18" r:id="rId18"/>
    <sheet name="октябрь 14" sheetId="19" r:id="rId19"/>
    <sheet name="октябрь_ТП" sheetId="20" r:id="rId20"/>
    <sheet name="ноябрь 14" sheetId="21" r:id="rId21"/>
    <sheet name="ноябрь_ТП" sheetId="22" r:id="rId22"/>
    <sheet name="декабрь 14" sheetId="23" r:id="rId23"/>
    <sheet name="декабрь_ТП" sheetId="24" r:id="rId24"/>
  </sheets>
  <externalReferences>
    <externalReference r:id="rId27"/>
    <externalReference r:id="rId28"/>
    <externalReference r:id="rId29"/>
  </externalReferences>
  <definedNames>
    <definedName name="checkCell_4">'[1]Договоры'!$E$18:$N$20</definedName>
    <definedName name="ExistContracts">'[1]Титульный'!$F$32</definedName>
    <definedName name="fil">'[1]Титульный'!$F$23</definedName>
    <definedName name="FinalConnectedLoad">'[1]Договоры'!$N$18</definedName>
    <definedName name="god">'[1]Титульный'!$F$14</definedName>
    <definedName name="org">'[1]Титульный'!$F$21</definedName>
    <definedName name="prd2_m">'[1]Титульный'!$F$15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<sst xmlns="http://schemas.openxmlformats.org/spreadsheetml/2006/main" count="859" uniqueCount="133">
  <si>
    <t>№ п/п</t>
  </si>
  <si>
    <t>Наименование показателя</t>
  </si>
  <si>
    <t xml:space="preserve">Количество </t>
  </si>
  <si>
    <t>Необходимый объем мощности, кВт</t>
  </si>
  <si>
    <t>Присоединенная мощность, кВт</t>
  </si>
  <si>
    <t>Объем отказа потребителя от мощности энергопринимающих устройств, кВт</t>
  </si>
  <si>
    <t>по центрам питания 35 кВ и выше</t>
  </si>
  <si>
    <t>по центрам питания ниже 35 кВ</t>
  </si>
  <si>
    <t>Наличие/Отсутствие возможности доступа</t>
  </si>
  <si>
    <t>1</t>
  </si>
  <si>
    <t>2</t>
  </si>
  <si>
    <t>3</t>
  </si>
  <si>
    <t>4</t>
  </si>
  <si>
    <t>5</t>
  </si>
  <si>
    <t>6</t>
  </si>
  <si>
    <t>10</t>
  </si>
  <si>
    <t>11</t>
  </si>
  <si>
    <t>По состоянию на первое число месяца, факт</t>
  </si>
  <si>
    <t>Поданные заявки, шт.</t>
  </si>
  <si>
    <t>Заключенные договора, шт.</t>
  </si>
  <si>
    <t>Аннулированные заявки, шт.</t>
  </si>
  <si>
    <t>Выданные тех. условия, шт.</t>
  </si>
  <si>
    <t>Выполненные присоединения, шт.</t>
  </si>
  <si>
    <t>7</t>
  </si>
  <si>
    <t>Отказы в выполнении подключения, шт.</t>
  </si>
  <si>
    <t>ЗАО "Нерюнгринские районные электрические сети"</t>
  </si>
  <si>
    <t>Информация о наличии (отсутствии) технической возможности доступа к регулируемым услугам  и о регистрации и ходе реализации заявок на технологическое присоединение к электрическим сетям</t>
  </si>
  <si>
    <t>Объем свободной для технологического               присоединения потребителей                           трансформаторной мощности, кВт.,                     в том числе:</t>
  </si>
  <si>
    <t>Мощность по  заключенным договорам, кВт</t>
  </si>
  <si>
    <t>Январь  2014 г.</t>
  </si>
  <si>
    <t>Информация о заключенных договорах об осуществлении технологического присоединения к электрическим сетям</t>
  </si>
  <si>
    <t>Наименование организации-потребителя</t>
  </si>
  <si>
    <t>Номер договора</t>
  </si>
  <si>
    <t>Дата договора</t>
  </si>
  <si>
    <t>Дата окончания действия договора</t>
  </si>
  <si>
    <t>Стоимость договора с НДС, тыс. руб.</t>
  </si>
  <si>
    <t>Присоединяемая мощность, кВт</t>
  </si>
  <si>
    <t>Величина отказа потребителя от максимальной мощности, кВт *</t>
  </si>
  <si>
    <t>Дата, с которой максимальная мощность потребителя считается сниженной</t>
  </si>
  <si>
    <t>Присоединяемая мощность с учетом снижения мощности потребителя, кВт</t>
  </si>
  <si>
    <t>8</t>
  </si>
  <si>
    <t>9</t>
  </si>
  <si>
    <t>Всего</t>
  </si>
  <si>
    <t>1.1</t>
  </si>
  <si>
    <t>Михалькевич А.И.</t>
  </si>
  <si>
    <t>б/н</t>
  </si>
  <si>
    <t>17.01.2014</t>
  </si>
  <si>
    <t>01.01.2050</t>
  </si>
  <si>
    <t>1.2</t>
  </si>
  <si>
    <t>ОАО Мобильные Телесистемы</t>
  </si>
  <si>
    <t>28.01.2014</t>
  </si>
  <si>
    <t>01.02.2015</t>
  </si>
  <si>
    <t>Февраль  2014 г.</t>
  </si>
  <si>
    <t>Март  2014 г.</t>
  </si>
  <si>
    <t>ООО "Алькор-7"</t>
  </si>
  <si>
    <t>20.03.2014</t>
  </si>
  <si>
    <t>Апрель 2014 г.</t>
  </si>
  <si>
    <t>Апрель  2014 г.</t>
  </si>
  <si>
    <t>Хомяков С.С.</t>
  </si>
  <si>
    <t>ООО "Дружба"</t>
  </si>
  <si>
    <t>14.03.27-1</t>
  </si>
  <si>
    <t>14.03.19-1</t>
  </si>
  <si>
    <t>15.04.2014</t>
  </si>
  <si>
    <t>29.04.2014</t>
  </si>
  <si>
    <t>1.3</t>
  </si>
  <si>
    <t>ООО "Версаль"</t>
  </si>
  <si>
    <t>ООО "Полиграфический центр"</t>
  </si>
  <si>
    <t>ООО "Вист"</t>
  </si>
  <si>
    <t>14.05.19-1</t>
  </si>
  <si>
    <t>14.04.11-1</t>
  </si>
  <si>
    <t>14.04.11-2</t>
  </si>
  <si>
    <t>13.05.2014</t>
  </si>
  <si>
    <t>08.05.2014</t>
  </si>
  <si>
    <t>23.05.2014</t>
  </si>
  <si>
    <t>Май  2014 г.</t>
  </si>
  <si>
    <t>Май 2014 г.</t>
  </si>
  <si>
    <t>Июнь 2014 г.</t>
  </si>
  <si>
    <t>ООО "РариТЭК-Восток"</t>
  </si>
  <si>
    <t>14.05.26-1</t>
  </si>
  <si>
    <t>05.06.2014</t>
  </si>
  <si>
    <t>Июль 2014 г.</t>
  </si>
  <si>
    <t>Июнь  2014 г.</t>
  </si>
  <si>
    <t>Июль  2014 г.</t>
  </si>
  <si>
    <t>Загинайло В.В.</t>
  </si>
  <si>
    <t>14.06.27-1</t>
  </si>
  <si>
    <t>15.07.2014</t>
  </si>
  <si>
    <t>Иванов М.Д.</t>
  </si>
  <si>
    <t>14.05.07-1</t>
  </si>
  <si>
    <t>ГСК "Южный"</t>
  </si>
  <si>
    <t>14.07.08</t>
  </si>
  <si>
    <t>ООО "Олеся"</t>
  </si>
  <si>
    <t>14.07.17</t>
  </si>
  <si>
    <t>22.07.2014</t>
  </si>
  <si>
    <t>1.4</t>
  </si>
  <si>
    <t>Август 2014 г.</t>
  </si>
  <si>
    <t>ООО "Алькор 7"</t>
  </si>
  <si>
    <t>14.08.06-1</t>
  </si>
  <si>
    <t>08.08.2014</t>
  </si>
  <si>
    <t>ИП Тойминцева Е.Б.</t>
  </si>
  <si>
    <t>14.07.24-1</t>
  </si>
  <si>
    <t>11.08.2014</t>
  </si>
  <si>
    <t>ООО "Мегафон"</t>
  </si>
  <si>
    <t>25.08.2014</t>
  </si>
  <si>
    <t>Сентябрь 2014 г.</t>
  </si>
  <si>
    <t>Август  2014 г.</t>
  </si>
  <si>
    <t>Сентябрь  2014 г.</t>
  </si>
  <si>
    <t>ИП Турчинский Д.А.</t>
  </si>
  <si>
    <t>ООО "Гунай"</t>
  </si>
  <si>
    <t>Фоменко О.В.</t>
  </si>
  <si>
    <t>14.08.27-1</t>
  </si>
  <si>
    <t>14.09.16-1</t>
  </si>
  <si>
    <t>14.09.18-2</t>
  </si>
  <si>
    <t>03.09.2014</t>
  </si>
  <si>
    <t>18.09.2014</t>
  </si>
  <si>
    <t>23.09.2014</t>
  </si>
  <si>
    <t>Октябрь  2014 г.</t>
  </si>
  <si>
    <t>Ашурбеков К.А.</t>
  </si>
  <si>
    <t>14.09.26-1</t>
  </si>
  <si>
    <t>06.10.2014</t>
  </si>
  <si>
    <t>ГОБУ "РСДЮФШ"</t>
  </si>
  <si>
    <t>14.09.12-1</t>
  </si>
  <si>
    <t>16.10.2014</t>
  </si>
  <si>
    <t>ИП  Хисматулин Р.Р.</t>
  </si>
  <si>
    <t>14.10.30-1</t>
  </si>
  <si>
    <t>30.10.2014</t>
  </si>
  <si>
    <t>Ноябрь  2014 г.</t>
  </si>
  <si>
    <t>ИП Селина И.Б.</t>
  </si>
  <si>
    <t>14.10.16-1</t>
  </si>
  <si>
    <t>19.11.2014</t>
  </si>
  <si>
    <t>ООО "Парадиз"</t>
  </si>
  <si>
    <t>14.10.27-1</t>
  </si>
  <si>
    <t>10.11.2014</t>
  </si>
  <si>
    <t>Декабрь 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</si>
</sst>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" fontId="54" fillId="0" borderId="10" xfId="55" applyNumberFormat="1" applyFont="1" applyFill="1" applyBorder="1" applyAlignment="1" applyProtection="1">
      <alignment horizontal="center" vertical="center"/>
      <protection/>
    </xf>
    <xf numFmtId="164" fontId="54" fillId="0" borderId="10" xfId="55" applyNumberFormat="1" applyFont="1" applyFill="1" applyBorder="1" applyAlignment="1" applyProtection="1">
      <alignment horizontal="center" vertical="center"/>
      <protection/>
    </xf>
    <xf numFmtId="164" fontId="54" fillId="0" borderId="10" xfId="55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vertical="top"/>
      <protection/>
    </xf>
    <xf numFmtId="0" fontId="5" fillId="0" borderId="0" xfId="54" applyNumberFormat="1" applyFont="1" applyFill="1" applyBorder="1" applyAlignment="1" applyProtection="1">
      <alignment horizontal="center" wrapText="1"/>
      <protection/>
    </xf>
    <xf numFmtId="0" fontId="54" fillId="0" borderId="0" xfId="0" applyFont="1" applyFill="1" applyBorder="1" applyAlignment="1" applyProtection="1">
      <alignment vertical="top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6" fillId="0" borderId="0" xfId="56" applyFont="1" applyFill="1" applyAlignment="1" applyProtection="1">
      <alignment vertical="center" wrapText="1"/>
      <protection/>
    </xf>
    <xf numFmtId="0" fontId="6" fillId="0" borderId="0" xfId="57" applyFont="1" applyFill="1" applyAlignment="1" applyProtection="1">
      <alignment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vertical="top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7" fillId="0" borderId="0" xfId="57" applyFont="1" applyFill="1" applyAlignment="1" applyProtection="1">
      <alignment vertical="center" wrapText="1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0" xfId="53" applyNumberFormat="1" applyFont="1" applyFill="1" applyBorder="1" applyAlignment="1" applyProtection="1">
      <alignment horizontal="center" vertical="center" wrapText="1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55" applyNumberFormat="1" applyFont="1" applyFill="1" applyBorder="1" applyAlignment="1" applyProtection="1">
      <alignment horizontal="center" vertical="center"/>
      <protection/>
    </xf>
    <xf numFmtId="1" fontId="54" fillId="0" borderId="10" xfId="55" applyNumberFormat="1" applyFont="1" applyFill="1" applyBorder="1" applyAlignment="1" applyProtection="1">
      <alignment horizontal="center" vertical="center"/>
      <protection locked="0"/>
    </xf>
    <xf numFmtId="4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>
      <alignment/>
    </xf>
    <xf numFmtId="0" fontId="4" fillId="0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10" xfId="58" applyNumberFormat="1" applyFont="1" applyFill="1" applyBorder="1" applyAlignment="1" applyProtection="1">
      <alignment horizontal="center" vertical="center" textRotation="90" wrapText="1"/>
      <protection/>
    </xf>
    <xf numFmtId="0" fontId="57" fillId="0" borderId="0" xfId="0" applyFont="1" applyFill="1" applyBorder="1" applyAlignment="1" applyProtection="1">
      <alignment vertical="top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4" fillId="0" borderId="0" xfId="57" applyFont="1" applyFill="1" applyAlignment="1" applyProtection="1">
      <alignment vertical="center" wrapText="1"/>
      <protection/>
    </xf>
    <xf numFmtId="0" fontId="54" fillId="0" borderId="0" xfId="0" applyFont="1" applyBorder="1" applyAlignment="1" applyProtection="1">
      <alignment vertical="top"/>
      <protection/>
    </xf>
    <xf numFmtId="0" fontId="11" fillId="33" borderId="0" xfId="54" applyNumberFormat="1" applyFont="1" applyFill="1" applyBorder="1" applyAlignment="1" applyProtection="1">
      <alignment horizontal="center" wrapText="1"/>
      <protection/>
    </xf>
    <xf numFmtId="0" fontId="4" fillId="0" borderId="0" xfId="57" applyFont="1" applyAlignment="1" applyProtection="1">
      <alignment vertical="center" wrapText="1"/>
      <protection/>
    </xf>
    <xf numFmtId="0" fontId="54" fillId="0" borderId="0" xfId="0" applyFont="1" applyAlignment="1">
      <alignment/>
    </xf>
    <xf numFmtId="0" fontId="4" fillId="33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53" applyNumberFormat="1" applyFont="1" applyFill="1" applyBorder="1" applyAlignment="1" applyProtection="1">
      <alignment horizontal="center" vertical="center"/>
      <protection/>
    </xf>
    <xf numFmtId="49" fontId="5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center" wrapText="1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164" fontId="58" fillId="0" borderId="10" xfId="55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vertical="top"/>
      <protection/>
    </xf>
    <xf numFmtId="0" fontId="5" fillId="0" borderId="0" xfId="57" applyFont="1" applyFill="1" applyAlignment="1" applyProtection="1">
      <alignment vertical="center" wrapText="1"/>
      <protection/>
    </xf>
    <xf numFmtId="49" fontId="6" fillId="0" borderId="10" xfId="53" applyNumberFormat="1" applyFont="1" applyFill="1" applyBorder="1" applyAlignment="1" applyProtection="1">
      <alignment horizontal="left" vertical="center"/>
      <protection/>
    </xf>
    <xf numFmtId="49" fontId="13" fillId="0" borderId="10" xfId="59" applyNumberFormat="1" applyFont="1" applyFill="1" applyBorder="1" applyAlignment="1" applyProtection="1">
      <alignment horizontal="left" vertical="center" wrapText="1" indent="1"/>
      <protection locked="0"/>
    </xf>
    <xf numFmtId="49" fontId="59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59" applyNumberFormat="1" applyFont="1" applyFill="1" applyBorder="1" applyAlignment="1" applyProtection="1">
      <alignment horizontal="center" vertical="center" wrapText="1"/>
      <protection locked="0"/>
    </xf>
    <xf numFmtId="164" fontId="59" fillId="0" borderId="10" xfId="55" applyNumberFormat="1" applyFont="1" applyFill="1" applyBorder="1" applyAlignment="1" applyProtection="1">
      <alignment horizontal="center" vertical="center"/>
      <protection locked="0"/>
    </xf>
    <xf numFmtId="164" fontId="59" fillId="0" borderId="10" xfId="55" applyNumberFormat="1" applyFont="1" applyFill="1" applyBorder="1" applyAlignment="1" applyProtection="1">
      <alignment horizontal="center" vertical="center"/>
      <protection/>
    </xf>
    <xf numFmtId="49" fontId="59" fillId="0" borderId="10" xfId="59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10" xfId="53" applyNumberFormat="1" applyFont="1" applyFill="1" applyBorder="1" applyAlignment="1" applyProtection="1">
      <alignment horizontal="center" vertical="center"/>
      <protection/>
    </xf>
    <xf numFmtId="0" fontId="14" fillId="0" borderId="10" xfId="53" applyNumberFormat="1" applyFont="1" applyFill="1" applyBorder="1" applyAlignment="1" applyProtection="1">
      <alignment horizontal="left" vertical="center" wrapText="1"/>
      <protection/>
    </xf>
    <xf numFmtId="0" fontId="14" fillId="0" borderId="10" xfId="53" applyNumberFormat="1" applyFont="1" applyFill="1" applyBorder="1" applyAlignment="1" applyProtection="1">
      <alignment horizontal="center" vertical="center" wrapText="1"/>
      <protection/>
    </xf>
    <xf numFmtId="164" fontId="60" fillId="0" borderId="10" xfId="55" applyNumberFormat="1" applyFont="1" applyFill="1" applyBorder="1" applyAlignment="1" applyProtection="1">
      <alignment horizontal="center" vertical="center"/>
      <protection/>
    </xf>
    <xf numFmtId="0" fontId="8" fillId="0" borderId="0" xfId="54" applyNumberFormat="1" applyFont="1" applyFill="1" applyBorder="1" applyAlignment="1" applyProtection="1">
      <alignment horizontal="center" vertical="center" wrapText="1"/>
      <protection/>
    </xf>
    <xf numFmtId="0" fontId="55" fillId="0" borderId="0" xfId="54" applyNumberFormat="1" applyFont="1" applyFill="1" applyBorder="1" applyAlignment="1" applyProtection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_Forma_1" xfId="55"/>
    <cellStyle name="Обычный_Forma_5 2" xfId="56"/>
    <cellStyle name="Обычный_Forma_5_Книга2" xfId="57"/>
    <cellStyle name="Обычный_JKH.OPEN.INFO.PRICE.VO_v4.0(10.02.11)" xfId="58"/>
    <cellStyle name="Обычный_ЖКУ_проект3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5"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448800" y="29146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13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34099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80975"/>
    <xdr:grpSp>
      <xdr:nvGrpSpPr>
        <xdr:cNvPr id="4" name="shCalendar" hidden="1"/>
        <xdr:cNvGrpSpPr>
          <a:grpSpLocks/>
        </xdr:cNvGrpSpPr>
      </xdr:nvGrpSpPr>
      <xdr:grpSpPr>
        <a:xfrm>
          <a:off x="4105275" y="3162300"/>
          <a:ext cx="190500" cy="180975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316230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05275" y="3162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29146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05275" y="2914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29146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4105275" y="2914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448800" y="29146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753600" y="316230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13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753600" y="34099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753600" y="29146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14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365760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14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365760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13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229725" y="34099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_KOLODIN\in\&#1044;&#1083;&#1103;%20&#1044;&#1091;&#1073;&#1080;&#1085;&#1080;&#1085;&#1086;&#1081;\&#1056;&#1072;&#1089;&#1082;&#1088;&#1099;&#1090;&#1080;&#1077;%20&#1080;&#1085;&#1092;&#1086;&#1088;&#1084;&#1072;&#1094;&#1080;&#1080;\2013\EE.OPEN.INFO.MONTH.NET-&#1044;&#1077;&#1082;&#1072;&#1073;&#1088;&#1100;2013(v1.1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_KOLODIN\in\&#1044;&#1083;&#1103;%20&#1044;&#1091;&#1073;&#1080;&#1085;&#1080;&#1085;&#1086;&#1081;\&#1056;&#1072;&#1089;&#1082;&#1088;&#1099;&#1090;&#1080;&#1077;%20&#1080;&#1085;&#1092;&#1086;&#1088;&#1084;&#1072;&#1094;&#1080;&#1080;\2014\EE.OPEN.INFO.MONTH.&#1071;&#1085;&#1074;&#1072;&#1088;&#1100;2014(v1.1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45;&#1048;&#1040;&#1057;\&#1096;&#1072;&#1073;&#1083;&#1086;&#1085;&#1099;%20&#1086;&#1090;&#1087;&#1088;&#1072;&#1074;&#1083;&#1077;&#1085;&#1085;&#1099;&#1077;\EE.OPEN.INFO.MONTH.NET.&#1086;&#1082;&#1090;&#1103;&#1073;&#1088;&#1100;%202014(v1.1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GsAmZgTaN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FZlYfS9My8lYfS9n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CheckCopy"/>
      <sheetName val="modServiceModule"/>
    </sheetNames>
    <sheetDataSet>
      <sheetData sheetId="4">
        <row r="14">
          <cell r="F14">
            <v>2013</v>
          </cell>
        </row>
        <row r="15">
          <cell r="F15" t="str">
            <v>декабрь</v>
          </cell>
        </row>
        <row r="21">
          <cell r="F21" t="str">
            <v>ЗАО "Нерюнгринские РЭС"</v>
          </cell>
        </row>
        <row r="32">
          <cell r="F32" t="str">
            <v>отстутствуют</v>
          </cell>
        </row>
      </sheetData>
      <sheetData sheetId="5">
        <row r="18">
          <cell r="E18" t="str">
            <v>1</v>
          </cell>
          <cell r="F18" t="str">
            <v>Всего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E19" t="str">
            <v>1.1</v>
          </cell>
          <cell r="N19">
            <v>0</v>
          </cell>
        </row>
        <row r="20">
          <cell r="F20" t="str">
            <v>Добавить наименование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JdQ5Kw4jW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LAr8lYfSeR7LxFr8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CheckCopy"/>
      <sheetName val="modServiceModule"/>
    </sheetNames>
    <definedNames>
      <definedName name="modfrmDateChoose.CalendarShow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500</v>
      </c>
      <c r="I7" s="3">
        <v>0</v>
      </c>
      <c r="J7" s="3">
        <f>H7</f>
        <v>500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2</v>
      </c>
      <c r="D8" s="17">
        <v>60</v>
      </c>
      <c r="E8" s="17"/>
      <c r="F8" s="17"/>
      <c r="G8" s="17"/>
      <c r="H8" s="21">
        <f>H7-D8</f>
        <v>440</v>
      </c>
      <c r="I8" s="3">
        <v>0</v>
      </c>
      <c r="J8" s="3">
        <f aca="true" t="shared" si="0" ref="J8:J13">H8</f>
        <v>440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2</v>
      </c>
      <c r="D9" s="17"/>
      <c r="E9" s="17">
        <v>60</v>
      </c>
      <c r="F9" s="17"/>
      <c r="G9" s="17"/>
      <c r="H9" s="21">
        <f>H7-E9</f>
        <v>440</v>
      </c>
      <c r="I9" s="3">
        <v>0</v>
      </c>
      <c r="J9" s="3">
        <f t="shared" si="0"/>
        <v>440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>
        <v>0</v>
      </c>
      <c r="H10" s="21">
        <f>H7-D8+D10</f>
        <v>440</v>
      </c>
      <c r="I10" s="3">
        <v>0</v>
      </c>
      <c r="J10" s="3">
        <f t="shared" si="0"/>
        <v>440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2</v>
      </c>
      <c r="D11" s="17">
        <v>60</v>
      </c>
      <c r="E11" s="17"/>
      <c r="F11" s="17"/>
      <c r="G11" s="17"/>
      <c r="H11" s="21">
        <f>H7-D11</f>
        <v>440</v>
      </c>
      <c r="I11" s="3">
        <v>0</v>
      </c>
      <c r="J11" s="3">
        <f t="shared" si="0"/>
        <v>440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2</v>
      </c>
      <c r="D12" s="17"/>
      <c r="E12" s="17"/>
      <c r="F12" s="17">
        <v>60</v>
      </c>
      <c r="G12" s="17"/>
      <c r="H12" s="21">
        <f>H7-F12-G12</f>
        <v>440</v>
      </c>
      <c r="I12" s="3">
        <v>0</v>
      </c>
      <c r="J12" s="3">
        <f t="shared" si="0"/>
        <v>440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>
        <v>0</v>
      </c>
      <c r="H13" s="21">
        <f>H7-D13</f>
        <v>500</v>
      </c>
      <c r="I13" s="3">
        <v>0</v>
      </c>
      <c r="J13" s="3">
        <f t="shared" si="0"/>
        <v>500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9" dxfId="1" stopIfTrue="1">
      <formula>'январь 14'!#REF!&gt;0</formula>
    </cfRule>
    <cfRule type="expression" priority="10" dxfId="24" stopIfTrue="1">
      <formula>'январь 14'!#REF!=0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32" customWidth="1"/>
    <col min="2" max="2" width="30.57421875" style="32" customWidth="1"/>
    <col min="3" max="3" width="13.85156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74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37" t="s">
        <v>9</v>
      </c>
      <c r="B10" s="38" t="s">
        <v>42</v>
      </c>
      <c r="C10" s="39"/>
      <c r="D10" s="39"/>
      <c r="E10" s="39"/>
      <c r="F10" s="40">
        <f>SUM(F11:F13)</f>
        <v>7.44628</v>
      </c>
      <c r="G10" s="40">
        <f>SUM(G11:G13)</f>
        <v>145</v>
      </c>
      <c r="H10" s="40">
        <f>SUM(H11:H13)</f>
        <v>0</v>
      </c>
      <c r="I10" s="39"/>
      <c r="J10" s="40">
        <f>SUM(J11:J13)</f>
        <v>145</v>
      </c>
      <c r="K10" s="41"/>
      <c r="L10" s="41"/>
    </row>
    <row r="11" spans="1:12" s="9" customFormat="1" ht="19.5" customHeight="1">
      <c r="A11" s="15" t="s">
        <v>43</v>
      </c>
      <c r="B11" s="43" t="s">
        <v>65</v>
      </c>
      <c r="C11" s="35" t="s">
        <v>68</v>
      </c>
      <c r="D11" s="35" t="s">
        <v>71</v>
      </c>
      <c r="E11" s="35" t="s">
        <v>47</v>
      </c>
      <c r="F11" s="3">
        <v>2.56768</v>
      </c>
      <c r="G11" s="3">
        <v>50</v>
      </c>
      <c r="H11" s="3">
        <v>0</v>
      </c>
      <c r="I11" s="35"/>
      <c r="J11" s="2">
        <f>G11-H11</f>
        <v>50</v>
      </c>
      <c r="K11" s="6"/>
      <c r="L11" s="6"/>
    </row>
    <row r="12" spans="1:12" s="9" customFormat="1" ht="19.5" customHeight="1">
      <c r="A12" s="15" t="s">
        <v>48</v>
      </c>
      <c r="B12" s="43" t="s">
        <v>66</v>
      </c>
      <c r="C12" s="35" t="s">
        <v>69</v>
      </c>
      <c r="D12" s="35" t="s">
        <v>72</v>
      </c>
      <c r="E12" s="35" t="s">
        <v>47</v>
      </c>
      <c r="F12" s="3">
        <v>1.79738</v>
      </c>
      <c r="G12" s="3">
        <v>35</v>
      </c>
      <c r="H12" s="3">
        <v>0</v>
      </c>
      <c r="I12" s="35"/>
      <c r="J12" s="2">
        <f>G12-H12</f>
        <v>35</v>
      </c>
      <c r="K12" s="6"/>
      <c r="L12" s="6"/>
    </row>
    <row r="13" spans="1:12" s="9" customFormat="1" ht="19.5" customHeight="1">
      <c r="A13" s="15" t="s">
        <v>64</v>
      </c>
      <c r="B13" s="43" t="s">
        <v>67</v>
      </c>
      <c r="C13" s="35" t="s">
        <v>70</v>
      </c>
      <c r="D13" s="35" t="s">
        <v>73</v>
      </c>
      <c r="E13" s="35" t="s">
        <v>47</v>
      </c>
      <c r="F13" s="3">
        <v>3.08122</v>
      </c>
      <c r="G13" s="3">
        <v>60</v>
      </c>
      <c r="H13" s="3">
        <v>0</v>
      </c>
      <c r="I13" s="35"/>
      <c r="J13" s="2">
        <f>G13-H13</f>
        <v>60</v>
      </c>
      <c r="K13" s="6"/>
      <c r="L13" s="6"/>
    </row>
    <row r="14" s="22" customFormat="1" ht="15"/>
  </sheetData>
  <sheetProtection/>
  <mergeCells count="3">
    <mergeCell ref="A3:J3"/>
    <mergeCell ref="A4:K4"/>
    <mergeCell ref="A5:K5"/>
  </mergeCells>
  <dataValidations count="4">
    <dataValidation type="decimal" allowBlank="1" showErrorMessage="1" errorTitle="Ошибка" error="Допускается ввод только неотрицательных чисел!" sqref="J10:J13 F10:H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3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I10 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I11:I13 D11:E1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500</v>
      </c>
      <c r="I7" s="3">
        <v>0</v>
      </c>
      <c r="J7" s="3">
        <f>H7</f>
        <v>500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1</v>
      </c>
      <c r="D8" s="17">
        <v>226.7</v>
      </c>
      <c r="E8" s="17"/>
      <c r="F8" s="17"/>
      <c r="G8" s="17"/>
      <c r="H8" s="21">
        <f>H7-D8</f>
        <v>273.3</v>
      </c>
      <c r="I8" s="3">
        <v>0</v>
      </c>
      <c r="J8" s="3">
        <f aca="true" t="shared" si="0" ref="J8:J13">H8</f>
        <v>273.3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1</v>
      </c>
      <c r="D9" s="17"/>
      <c r="E9" s="17">
        <v>226.7</v>
      </c>
      <c r="F9" s="17"/>
      <c r="G9" s="17"/>
      <c r="H9" s="21">
        <f>H7-E9</f>
        <v>273.3</v>
      </c>
      <c r="I9" s="3">
        <v>0</v>
      </c>
      <c r="J9" s="3">
        <f t="shared" si="0"/>
        <v>273.3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>
        <v>0</v>
      </c>
      <c r="H10" s="21">
        <f>H7-D8+D10</f>
        <v>273.3</v>
      </c>
      <c r="I10" s="3">
        <v>0</v>
      </c>
      <c r="J10" s="3">
        <f t="shared" si="0"/>
        <v>273.3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1</v>
      </c>
      <c r="D11" s="17">
        <v>226.7</v>
      </c>
      <c r="E11" s="17"/>
      <c r="F11" s="17"/>
      <c r="G11" s="17"/>
      <c r="H11" s="21">
        <f>H7-D11</f>
        <v>273.3</v>
      </c>
      <c r="I11" s="3">
        <v>0</v>
      </c>
      <c r="J11" s="3">
        <f t="shared" si="0"/>
        <v>273.3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1</v>
      </c>
      <c r="D12" s="17"/>
      <c r="E12" s="17"/>
      <c r="F12" s="17">
        <v>226.7</v>
      </c>
      <c r="G12" s="17"/>
      <c r="H12" s="21">
        <f>H7-F12-G12</f>
        <v>273.3</v>
      </c>
      <c r="I12" s="3">
        <v>0</v>
      </c>
      <c r="J12" s="3">
        <f t="shared" si="0"/>
        <v>273.3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>
        <v>0</v>
      </c>
      <c r="H13" s="21">
        <f>H7-D13</f>
        <v>500</v>
      </c>
      <c r="I13" s="3">
        <v>0</v>
      </c>
      <c r="J13" s="3">
        <f t="shared" si="0"/>
        <v>500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'июнь 14'!#REF!&gt;0</formula>
    </cfRule>
    <cfRule type="expression" priority="2" dxfId="24" stopIfTrue="1">
      <formula>'июнь 14'!#REF!=0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140625" style="32" customWidth="1"/>
    <col min="2" max="2" width="30.57421875" style="32" customWidth="1"/>
    <col min="3" max="3" width="13.85156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81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37" t="s">
        <v>9</v>
      </c>
      <c r="B10" s="38" t="s">
        <v>42</v>
      </c>
      <c r="C10" s="39"/>
      <c r="D10" s="39"/>
      <c r="E10" s="39"/>
      <c r="F10" s="40">
        <f>SUM(F11:F11)</f>
        <v>11.64186</v>
      </c>
      <c r="G10" s="40">
        <f>SUM(G11:G11)</f>
        <v>226.7</v>
      </c>
      <c r="H10" s="40">
        <f>SUM(H11:H11)</f>
        <v>0</v>
      </c>
      <c r="I10" s="39"/>
      <c r="J10" s="40">
        <f>SUM(J11:J11)</f>
        <v>226.7</v>
      </c>
      <c r="K10" s="41"/>
      <c r="L10" s="41"/>
    </row>
    <row r="11" spans="1:12" s="9" customFormat="1" ht="19.5" customHeight="1">
      <c r="A11" s="15" t="s">
        <v>43</v>
      </c>
      <c r="B11" s="43" t="s">
        <v>77</v>
      </c>
      <c r="C11" s="35" t="s">
        <v>78</v>
      </c>
      <c r="D11" s="35" t="s">
        <v>79</v>
      </c>
      <c r="E11" s="35" t="s">
        <v>47</v>
      </c>
      <c r="F11" s="3">
        <v>11.64186</v>
      </c>
      <c r="G11" s="3">
        <v>226.7</v>
      </c>
      <c r="H11" s="3">
        <v>0</v>
      </c>
      <c r="I11" s="35"/>
      <c r="J11" s="2">
        <f>G11-H11</f>
        <v>226.7</v>
      </c>
      <c r="K11" s="6"/>
      <c r="L11" s="6"/>
    </row>
    <row r="12" s="22" customFormat="1" ht="15"/>
  </sheetData>
  <sheetProtection/>
  <mergeCells count="3">
    <mergeCell ref="A3:J3"/>
    <mergeCell ref="A4:K4"/>
    <mergeCell ref="A5:K5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I11 D11:E11"/>
    <dataValidation type="whole" allowBlank="1" showInputMessage="1" showErrorMessage="1" errorTitle="Внимание" error="Допускается ввод только целых не отрицательных чисел!" sqref="I10 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decimal" allowBlank="1" showErrorMessage="1" errorTitle="Ошибка" error="Допускается ввод только неотрицательных чисел!" sqref="J10:J11 F10:H11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J8" sqref="J8:J13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80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1000</v>
      </c>
      <c r="I7" s="3">
        <v>0</v>
      </c>
      <c r="J7" s="3">
        <f>H7</f>
        <v>1000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4</v>
      </c>
      <c r="D8" s="17">
        <v>226.7</v>
      </c>
      <c r="E8" s="17"/>
      <c r="F8" s="17"/>
      <c r="G8" s="17"/>
      <c r="H8" s="21">
        <f>H7-D8</f>
        <v>773.3</v>
      </c>
      <c r="I8" s="3">
        <v>0</v>
      </c>
      <c r="J8" s="3">
        <f aca="true" t="shared" si="0" ref="J8:J13">H8</f>
        <v>773.3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4</v>
      </c>
      <c r="D9" s="17"/>
      <c r="E9" s="17">
        <v>667.52</v>
      </c>
      <c r="F9" s="17"/>
      <c r="G9" s="17"/>
      <c r="H9" s="21">
        <f>H7-E9</f>
        <v>332.48</v>
      </c>
      <c r="I9" s="3">
        <v>0</v>
      </c>
      <c r="J9" s="3">
        <f t="shared" si="0"/>
        <v>332.48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/>
      <c r="H10" s="21">
        <f>H7-D8+D10</f>
        <v>773.3</v>
      </c>
      <c r="I10" s="3">
        <v>0</v>
      </c>
      <c r="J10" s="3">
        <f t="shared" si="0"/>
        <v>773.3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4</v>
      </c>
      <c r="D11" s="17">
        <v>226.7</v>
      </c>
      <c r="E11" s="17"/>
      <c r="F11" s="17"/>
      <c r="G11" s="17"/>
      <c r="H11" s="21">
        <f>H7-D11</f>
        <v>773.3</v>
      </c>
      <c r="I11" s="3">
        <v>0</v>
      </c>
      <c r="J11" s="3">
        <f t="shared" si="0"/>
        <v>773.3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0</v>
      </c>
      <c r="D12" s="17"/>
      <c r="E12" s="17"/>
      <c r="F12" s="17"/>
      <c r="G12" s="17"/>
      <c r="H12" s="21">
        <f>H7-F12-G12</f>
        <v>1000</v>
      </c>
      <c r="I12" s="3">
        <v>0</v>
      </c>
      <c r="J12" s="3">
        <f t="shared" si="0"/>
        <v>1000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/>
      <c r="H13" s="21">
        <f>H7-D13</f>
        <v>1000</v>
      </c>
      <c r="I13" s="3">
        <v>0</v>
      </c>
      <c r="J13" s="3">
        <f t="shared" si="0"/>
        <v>1000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'июль 14'!#REF!&gt;0</formula>
    </cfRule>
    <cfRule type="expression" priority="2" dxfId="24" stopIfTrue="1">
      <formula>'июль 14'!#REF!=0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140625" style="32" customWidth="1"/>
    <col min="2" max="2" width="22.7109375" style="32" customWidth="1"/>
    <col min="3" max="3" width="13.85156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82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37" t="s">
        <v>9</v>
      </c>
      <c r="B10" s="38" t="s">
        <v>42</v>
      </c>
      <c r="C10" s="39"/>
      <c r="D10" s="39"/>
      <c r="E10" s="39"/>
      <c r="F10" s="40">
        <f>SUM(F11:F14)</f>
        <v>33.627</v>
      </c>
      <c r="G10" s="40">
        <f>SUM(G11:G14)</f>
        <v>667.52</v>
      </c>
      <c r="H10" s="40">
        <f>SUM(H11:H11)</f>
        <v>0</v>
      </c>
      <c r="I10" s="39"/>
      <c r="J10" s="40">
        <f>SUM(J11:J14)</f>
        <v>667.52</v>
      </c>
      <c r="K10" s="41"/>
      <c r="L10" s="41"/>
    </row>
    <row r="11" spans="1:12" s="9" customFormat="1" ht="19.5" customHeight="1">
      <c r="A11" s="15" t="s">
        <v>43</v>
      </c>
      <c r="B11" s="43" t="s">
        <v>83</v>
      </c>
      <c r="C11" s="35" t="s">
        <v>84</v>
      </c>
      <c r="D11" s="35" t="s">
        <v>85</v>
      </c>
      <c r="E11" s="35" t="s">
        <v>47</v>
      </c>
      <c r="F11" s="3">
        <v>0.55</v>
      </c>
      <c r="G11" s="3">
        <v>10</v>
      </c>
      <c r="H11" s="3">
        <v>0</v>
      </c>
      <c r="I11" s="35"/>
      <c r="J11" s="2">
        <f>G11-H11</f>
        <v>10</v>
      </c>
      <c r="K11" s="6"/>
      <c r="L11" s="6"/>
    </row>
    <row r="12" spans="1:12" s="9" customFormat="1" ht="19.5" customHeight="1">
      <c r="A12" s="15" t="s">
        <v>48</v>
      </c>
      <c r="B12" s="43" t="s">
        <v>86</v>
      </c>
      <c r="C12" s="35" t="s">
        <v>87</v>
      </c>
      <c r="D12" s="35" t="s">
        <v>85</v>
      </c>
      <c r="E12" s="35" t="s">
        <v>47</v>
      </c>
      <c r="F12" s="3">
        <v>0.55</v>
      </c>
      <c r="G12" s="3">
        <v>10</v>
      </c>
      <c r="H12" s="3">
        <v>0</v>
      </c>
      <c r="I12" s="35"/>
      <c r="J12" s="2">
        <f>G12-H12</f>
        <v>10</v>
      </c>
      <c r="K12" s="6"/>
      <c r="L12" s="6"/>
    </row>
    <row r="13" spans="1:12" s="9" customFormat="1" ht="19.5" customHeight="1">
      <c r="A13" s="15" t="s">
        <v>64</v>
      </c>
      <c r="B13" s="43" t="s">
        <v>88</v>
      </c>
      <c r="C13" s="35" t="s">
        <v>89</v>
      </c>
      <c r="D13" s="35" t="s">
        <v>85</v>
      </c>
      <c r="E13" s="35" t="s">
        <v>47</v>
      </c>
      <c r="F13" s="3">
        <v>31.647</v>
      </c>
      <c r="G13" s="3">
        <v>630</v>
      </c>
      <c r="H13" s="3">
        <v>0</v>
      </c>
      <c r="I13" s="35"/>
      <c r="J13" s="2">
        <f>G13-H13</f>
        <v>630</v>
      </c>
      <c r="K13" s="6"/>
      <c r="L13" s="6"/>
    </row>
    <row r="14" spans="1:12" s="9" customFormat="1" ht="19.5" customHeight="1">
      <c r="A14" s="15" t="s">
        <v>93</v>
      </c>
      <c r="B14" s="43" t="s">
        <v>90</v>
      </c>
      <c r="C14" s="35" t="s">
        <v>91</v>
      </c>
      <c r="D14" s="35" t="s">
        <v>92</v>
      </c>
      <c r="E14" s="35" t="s">
        <v>47</v>
      </c>
      <c r="F14" s="3">
        <v>0.88</v>
      </c>
      <c r="G14" s="3">
        <v>17.52</v>
      </c>
      <c r="H14" s="3">
        <v>0</v>
      </c>
      <c r="I14" s="35"/>
      <c r="J14" s="2">
        <f>G14-H14</f>
        <v>17.52</v>
      </c>
      <c r="K14" s="6"/>
      <c r="L14" s="6"/>
    </row>
    <row r="15" s="22" customFormat="1" ht="15"/>
  </sheetData>
  <sheetProtection/>
  <mergeCells count="3">
    <mergeCell ref="A3:J3"/>
    <mergeCell ref="A4:K4"/>
    <mergeCell ref="A5:K5"/>
  </mergeCells>
  <dataValidations count="4">
    <dataValidation type="decimal" allowBlank="1" showErrorMessage="1" errorTitle="Ошибка" error="Допускается ввод только неотрицательных чисел!" sqref="F10:H14 J10:J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4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I10 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I11:I14 D11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J8" sqref="J8:J13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500</v>
      </c>
      <c r="I7" s="3">
        <v>0</v>
      </c>
      <c r="J7" s="3">
        <f>H7</f>
        <v>500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4</v>
      </c>
      <c r="D8" s="17">
        <v>192.3</v>
      </c>
      <c r="E8" s="17"/>
      <c r="F8" s="17"/>
      <c r="G8" s="17"/>
      <c r="H8" s="21">
        <f>H7-D8</f>
        <v>307.7</v>
      </c>
      <c r="I8" s="3">
        <v>0</v>
      </c>
      <c r="J8" s="3">
        <f aca="true" t="shared" si="0" ref="J8:J13">H8</f>
        <v>307.7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4</v>
      </c>
      <c r="D9" s="17"/>
      <c r="E9" s="17">
        <v>192.3</v>
      </c>
      <c r="F9" s="17"/>
      <c r="G9" s="17"/>
      <c r="H9" s="21">
        <f>H7-E9</f>
        <v>307.7</v>
      </c>
      <c r="I9" s="3">
        <v>0</v>
      </c>
      <c r="J9" s="3">
        <f t="shared" si="0"/>
        <v>307.7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/>
      <c r="H10" s="21">
        <f>H7-D8+D10</f>
        <v>307.7</v>
      </c>
      <c r="I10" s="3">
        <v>0</v>
      </c>
      <c r="J10" s="3">
        <f t="shared" si="0"/>
        <v>307.7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4</v>
      </c>
      <c r="D11" s="17">
        <v>192.3</v>
      </c>
      <c r="E11" s="17"/>
      <c r="F11" s="17"/>
      <c r="G11" s="17"/>
      <c r="H11" s="21">
        <f>H7-D11</f>
        <v>307.7</v>
      </c>
      <c r="I11" s="3">
        <v>0</v>
      </c>
      <c r="J11" s="3">
        <f t="shared" si="0"/>
        <v>307.7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0</v>
      </c>
      <c r="D12" s="17"/>
      <c r="E12" s="17"/>
      <c r="F12" s="17">
        <v>226.7</v>
      </c>
      <c r="G12" s="17">
        <v>0</v>
      </c>
      <c r="H12" s="21">
        <f>H7-F12-G12</f>
        <v>273.3</v>
      </c>
      <c r="I12" s="3">
        <v>0</v>
      </c>
      <c r="J12" s="3">
        <f t="shared" si="0"/>
        <v>273.3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/>
      <c r="H13" s="21">
        <f>H7-D13</f>
        <v>500</v>
      </c>
      <c r="I13" s="3">
        <v>0</v>
      </c>
      <c r="J13" s="3">
        <f t="shared" si="0"/>
        <v>500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'август 14'!#REF!&gt;0</formula>
    </cfRule>
    <cfRule type="expression" priority="2" dxfId="24" stopIfTrue="1">
      <formula>'август 14'!#REF!=0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9.140625" style="32" customWidth="1"/>
    <col min="2" max="2" width="22.7109375" style="32" customWidth="1"/>
    <col min="3" max="3" width="13.85156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104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37" t="s">
        <v>9</v>
      </c>
      <c r="B10" s="38" t="s">
        <v>42</v>
      </c>
      <c r="C10" s="39"/>
      <c r="D10" s="39"/>
      <c r="E10" s="39"/>
      <c r="F10" s="40">
        <f>SUM(F11:F14)</f>
        <v>942.2769900000001</v>
      </c>
      <c r="G10" s="40">
        <f>SUM(G11:G14)</f>
        <v>192.3</v>
      </c>
      <c r="H10" s="40">
        <f>SUM(H11:H11)</f>
        <v>0</v>
      </c>
      <c r="I10" s="39"/>
      <c r="J10" s="40">
        <f>SUM(J11:J14)</f>
        <v>192.3</v>
      </c>
      <c r="K10" s="41"/>
      <c r="L10" s="41"/>
    </row>
    <row r="11" spans="1:12" s="9" customFormat="1" ht="19.5" customHeight="1">
      <c r="A11" s="15" t="s">
        <v>43</v>
      </c>
      <c r="B11" s="43" t="s">
        <v>95</v>
      </c>
      <c r="C11" s="35" t="s">
        <v>96</v>
      </c>
      <c r="D11" s="35" t="s">
        <v>97</v>
      </c>
      <c r="E11" s="35" t="s">
        <v>47</v>
      </c>
      <c r="F11" s="3">
        <v>940.77</v>
      </c>
      <c r="G11" s="3">
        <v>162.3</v>
      </c>
      <c r="H11" s="3">
        <v>0</v>
      </c>
      <c r="I11" s="35"/>
      <c r="J11" s="2">
        <f>G11-H11</f>
        <v>162.3</v>
      </c>
      <c r="K11" s="6"/>
      <c r="L11" s="6"/>
    </row>
    <row r="12" spans="1:12" s="9" customFormat="1" ht="19.5" customHeight="1">
      <c r="A12" s="15" t="s">
        <v>48</v>
      </c>
      <c r="B12" s="43" t="s">
        <v>98</v>
      </c>
      <c r="C12" s="35" t="s">
        <v>99</v>
      </c>
      <c r="D12" s="35" t="s">
        <v>100</v>
      </c>
      <c r="E12" s="35" t="s">
        <v>47</v>
      </c>
      <c r="F12" s="3">
        <v>0.50233</v>
      </c>
      <c r="G12" s="3">
        <v>10</v>
      </c>
      <c r="H12" s="3">
        <v>0</v>
      </c>
      <c r="I12" s="35"/>
      <c r="J12" s="2">
        <f>G12-H12</f>
        <v>10</v>
      </c>
      <c r="K12" s="6"/>
      <c r="L12" s="6"/>
    </row>
    <row r="13" spans="1:12" s="9" customFormat="1" ht="19.5" customHeight="1">
      <c r="A13" s="15" t="s">
        <v>64</v>
      </c>
      <c r="B13" s="43" t="s">
        <v>101</v>
      </c>
      <c r="C13" s="35" t="s">
        <v>45</v>
      </c>
      <c r="D13" s="35" t="s">
        <v>102</v>
      </c>
      <c r="E13" s="35" t="s">
        <v>47</v>
      </c>
      <c r="F13" s="3">
        <v>0.50233</v>
      </c>
      <c r="G13" s="3">
        <v>10</v>
      </c>
      <c r="H13" s="3">
        <v>0</v>
      </c>
      <c r="I13" s="35"/>
      <c r="J13" s="2">
        <v>10</v>
      </c>
      <c r="K13" s="6"/>
      <c r="L13" s="6"/>
    </row>
    <row r="14" spans="1:12" s="9" customFormat="1" ht="19.5" customHeight="1">
      <c r="A14" s="15" t="s">
        <v>93</v>
      </c>
      <c r="B14" s="43" t="s">
        <v>101</v>
      </c>
      <c r="C14" s="35" t="s">
        <v>91</v>
      </c>
      <c r="D14" s="35" t="s">
        <v>92</v>
      </c>
      <c r="E14" s="35" t="s">
        <v>47</v>
      </c>
      <c r="F14" s="3">
        <v>0.50233</v>
      </c>
      <c r="G14" s="3">
        <v>10</v>
      </c>
      <c r="H14" s="3">
        <v>0</v>
      </c>
      <c r="I14" s="35"/>
      <c r="J14" s="2">
        <v>10</v>
      </c>
      <c r="K14" s="6"/>
      <c r="L14" s="6"/>
    </row>
    <row r="15" s="22" customFormat="1" ht="15"/>
  </sheetData>
  <sheetProtection/>
  <mergeCells count="3">
    <mergeCell ref="A3:J3"/>
    <mergeCell ref="A4:K4"/>
    <mergeCell ref="A5:K5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I11:I14 D11:E14"/>
    <dataValidation type="whole" allowBlank="1" showInputMessage="1" showErrorMessage="1" errorTitle="Внимание" error="Допускается ввод только целых не отрицательных чисел!" sqref="I10 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4">
      <formula1>900</formula1>
    </dataValidation>
    <dataValidation type="decimal" allowBlank="1" showErrorMessage="1" errorTitle="Ошибка" error="Допускается ввод только неотрицательных чисел!" sqref="J10:J14 F10:H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J8" sqref="J8:J13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103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500</v>
      </c>
      <c r="I7" s="3">
        <v>0</v>
      </c>
      <c r="J7" s="3">
        <f>H7</f>
        <v>500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3</v>
      </c>
      <c r="D8" s="17">
        <v>45</v>
      </c>
      <c r="E8" s="17"/>
      <c r="F8" s="17"/>
      <c r="G8" s="17"/>
      <c r="H8" s="21">
        <f>H7-D8</f>
        <v>455</v>
      </c>
      <c r="I8" s="3">
        <v>0</v>
      </c>
      <c r="J8" s="3">
        <f aca="true" t="shared" si="0" ref="J8:J13">H8</f>
        <v>455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3</v>
      </c>
      <c r="D9" s="17"/>
      <c r="E9" s="17">
        <v>45</v>
      </c>
      <c r="F9" s="17"/>
      <c r="G9" s="17"/>
      <c r="H9" s="21">
        <f>H7-E9</f>
        <v>455</v>
      </c>
      <c r="I9" s="3">
        <v>0</v>
      </c>
      <c r="J9" s="3">
        <f t="shared" si="0"/>
        <v>455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/>
      <c r="H10" s="21">
        <f>H7-D8+D10</f>
        <v>455</v>
      </c>
      <c r="I10" s="3">
        <v>0</v>
      </c>
      <c r="J10" s="3">
        <f t="shared" si="0"/>
        <v>455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3</v>
      </c>
      <c r="D11" s="17">
        <v>45</v>
      </c>
      <c r="E11" s="17"/>
      <c r="F11" s="17"/>
      <c r="G11" s="17"/>
      <c r="H11" s="21">
        <f>H7-D11</f>
        <v>455</v>
      </c>
      <c r="I11" s="3">
        <v>0</v>
      </c>
      <c r="J11" s="3">
        <f t="shared" si="0"/>
        <v>455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3</v>
      </c>
      <c r="D12" s="17"/>
      <c r="E12" s="17"/>
      <c r="F12" s="17">
        <v>45</v>
      </c>
      <c r="G12" s="17"/>
      <c r="H12" s="21">
        <f>H7-F12-G12</f>
        <v>455</v>
      </c>
      <c r="I12" s="3">
        <v>0</v>
      </c>
      <c r="J12" s="3">
        <f t="shared" si="0"/>
        <v>455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/>
      <c r="H13" s="21">
        <f>H7-D13</f>
        <v>500</v>
      </c>
      <c r="I13" s="3">
        <v>0</v>
      </c>
      <c r="J13" s="3">
        <f t="shared" si="0"/>
        <v>500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'сентябрь 14'!#REF!&gt;0</formula>
    </cfRule>
    <cfRule type="expression" priority="2" dxfId="24" stopIfTrue="1">
      <formula>'сентябрь 14'!#REF!=0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3">
      <selection activeCell="F18" sqref="F18"/>
    </sheetView>
  </sheetViews>
  <sheetFormatPr defaultColWidth="9.140625" defaultRowHeight="15"/>
  <cols>
    <col min="1" max="1" width="9.140625" style="32" customWidth="1"/>
    <col min="2" max="2" width="22.7109375" style="32" customWidth="1"/>
    <col min="3" max="3" width="13.85156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105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37" t="s">
        <v>9</v>
      </c>
      <c r="B10" s="38" t="s">
        <v>42</v>
      </c>
      <c r="C10" s="39"/>
      <c r="D10" s="39"/>
      <c r="E10" s="39"/>
      <c r="F10" s="40">
        <f>SUM(F11:F13)</f>
        <v>1.6500000000000001</v>
      </c>
      <c r="G10" s="40">
        <f>SUM(G11:G13)</f>
        <v>45</v>
      </c>
      <c r="H10" s="40">
        <f>SUM(H11:H11)</f>
        <v>0</v>
      </c>
      <c r="I10" s="39"/>
      <c r="J10" s="40">
        <f>SUM(J11:J13)</f>
        <v>45</v>
      </c>
      <c r="K10" s="41"/>
      <c r="L10" s="41"/>
    </row>
    <row r="11" spans="1:12" s="9" customFormat="1" ht="19.5" customHeight="1">
      <c r="A11" s="15" t="s">
        <v>43</v>
      </c>
      <c r="B11" s="43" t="s">
        <v>106</v>
      </c>
      <c r="C11" s="35" t="s">
        <v>109</v>
      </c>
      <c r="D11" s="35" t="s">
        <v>112</v>
      </c>
      <c r="E11" s="35" t="s">
        <v>47</v>
      </c>
      <c r="F11" s="3">
        <v>0.55</v>
      </c>
      <c r="G11" s="3">
        <v>15</v>
      </c>
      <c r="H11" s="3">
        <v>0</v>
      </c>
      <c r="I11" s="35"/>
      <c r="J11" s="2">
        <f>G11-H11</f>
        <v>15</v>
      </c>
      <c r="K11" s="6"/>
      <c r="L11" s="6"/>
    </row>
    <row r="12" spans="1:12" s="9" customFormat="1" ht="19.5" customHeight="1">
      <c r="A12" s="15" t="s">
        <v>48</v>
      </c>
      <c r="B12" s="43" t="s">
        <v>107</v>
      </c>
      <c r="C12" s="35" t="s">
        <v>110</v>
      </c>
      <c r="D12" s="35" t="s">
        <v>113</v>
      </c>
      <c r="E12" s="35" t="s">
        <v>47</v>
      </c>
      <c r="F12" s="3">
        <v>0.55</v>
      </c>
      <c r="G12" s="3">
        <v>15</v>
      </c>
      <c r="H12" s="3">
        <v>0</v>
      </c>
      <c r="I12" s="35"/>
      <c r="J12" s="2">
        <f>G12-H12</f>
        <v>15</v>
      </c>
      <c r="K12" s="6"/>
      <c r="L12" s="6"/>
    </row>
    <row r="13" spans="1:12" s="9" customFormat="1" ht="19.5" customHeight="1">
      <c r="A13" s="15" t="s">
        <v>64</v>
      </c>
      <c r="B13" s="43" t="s">
        <v>108</v>
      </c>
      <c r="C13" s="35" t="s">
        <v>111</v>
      </c>
      <c r="D13" s="35" t="s">
        <v>114</v>
      </c>
      <c r="E13" s="35" t="s">
        <v>47</v>
      </c>
      <c r="F13" s="3">
        <v>0.55</v>
      </c>
      <c r="G13" s="3">
        <v>15</v>
      </c>
      <c r="H13" s="3">
        <v>0</v>
      </c>
      <c r="I13" s="35"/>
      <c r="J13" s="2">
        <v>15</v>
      </c>
      <c r="K13" s="6"/>
      <c r="L13" s="6"/>
    </row>
    <row r="14" s="22" customFormat="1" ht="15"/>
  </sheetData>
  <sheetProtection/>
  <mergeCells count="3">
    <mergeCell ref="A3:J3"/>
    <mergeCell ref="A4:K4"/>
    <mergeCell ref="A5:K5"/>
  </mergeCells>
  <dataValidations count="4">
    <dataValidation type="decimal" allowBlank="1" showErrorMessage="1" errorTitle="Ошибка" error="Допускается ввод только неотрицательных чисел!" sqref="J10:J13 F10:H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3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I10 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I11:I13 D11:E1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115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1000</v>
      </c>
      <c r="I7" s="3">
        <v>0</v>
      </c>
      <c r="J7" s="3">
        <f>H7</f>
        <v>1000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3</v>
      </c>
      <c r="D8" s="17">
        <v>745</v>
      </c>
      <c r="E8" s="17"/>
      <c r="F8" s="17"/>
      <c r="G8" s="17"/>
      <c r="H8" s="21">
        <f>H7-D8</f>
        <v>255</v>
      </c>
      <c r="I8" s="3">
        <v>0</v>
      </c>
      <c r="J8" s="3">
        <f aca="true" t="shared" si="0" ref="J8:J13">H8</f>
        <v>255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3</v>
      </c>
      <c r="D9" s="17"/>
      <c r="E9" s="17">
        <v>745</v>
      </c>
      <c r="F9" s="17"/>
      <c r="G9" s="17"/>
      <c r="H9" s="21">
        <f>H7-E9</f>
        <v>255</v>
      </c>
      <c r="I9" s="3">
        <v>0</v>
      </c>
      <c r="J9" s="3">
        <f t="shared" si="0"/>
        <v>255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/>
      <c r="H10" s="21">
        <f>H7-D8+D10</f>
        <v>255</v>
      </c>
      <c r="I10" s="3">
        <v>0</v>
      </c>
      <c r="J10" s="3">
        <f t="shared" si="0"/>
        <v>255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3</v>
      </c>
      <c r="D11" s="17">
        <v>745</v>
      </c>
      <c r="E11" s="17"/>
      <c r="F11" s="17"/>
      <c r="G11" s="17"/>
      <c r="H11" s="21">
        <f>H7-D11</f>
        <v>255</v>
      </c>
      <c r="I11" s="3">
        <v>0</v>
      </c>
      <c r="J11" s="3">
        <f t="shared" si="0"/>
        <v>255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3</v>
      </c>
      <c r="D12" s="17"/>
      <c r="E12" s="17"/>
      <c r="F12" s="17">
        <v>745</v>
      </c>
      <c r="G12" s="17"/>
      <c r="H12" s="21">
        <f>H7-F12-G12</f>
        <v>255</v>
      </c>
      <c r="I12" s="3">
        <v>0</v>
      </c>
      <c r="J12" s="3">
        <f t="shared" si="0"/>
        <v>255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/>
      <c r="H13" s="21">
        <f>H7-D13</f>
        <v>1000</v>
      </c>
      <c r="I13" s="3">
        <v>0</v>
      </c>
      <c r="J13" s="3">
        <f t="shared" si="0"/>
        <v>1000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'октябрь 14'!#REF!&gt;0</formula>
    </cfRule>
    <cfRule type="expression" priority="2" dxfId="24" stopIfTrue="1">
      <formula>'октябрь 14'!#REF!=0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2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9.140625" style="32" customWidth="1"/>
    <col min="2" max="2" width="30.57421875" style="32" customWidth="1"/>
    <col min="3" max="3" width="9.281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29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37" t="s">
        <v>9</v>
      </c>
      <c r="B10" s="38" t="s">
        <v>42</v>
      </c>
      <c r="C10" s="39"/>
      <c r="D10" s="39"/>
      <c r="E10" s="39"/>
      <c r="F10" s="40">
        <f>SUM(F11:F13)</f>
        <v>3.11768</v>
      </c>
      <c r="G10" s="40">
        <f>SUM(G11:G13)</f>
        <v>60</v>
      </c>
      <c r="H10" s="40">
        <f>SUM(H11:H13)</f>
        <v>0</v>
      </c>
      <c r="I10" s="39"/>
      <c r="J10" s="40">
        <f>SUM(J11:J13)</f>
        <v>60</v>
      </c>
      <c r="K10" s="41"/>
      <c r="L10" s="41"/>
    </row>
    <row r="11" spans="1:12" s="9" customFormat="1" ht="19.5" customHeight="1">
      <c r="A11" s="15" t="s">
        <v>43</v>
      </c>
      <c r="B11" s="34" t="s">
        <v>44</v>
      </c>
      <c r="C11" s="35" t="s">
        <v>45</v>
      </c>
      <c r="D11" s="35" t="s">
        <v>46</v>
      </c>
      <c r="E11" s="35" t="s">
        <v>47</v>
      </c>
      <c r="F11" s="3">
        <v>2.56768</v>
      </c>
      <c r="G11" s="3">
        <v>50</v>
      </c>
      <c r="H11" s="3">
        <v>0</v>
      </c>
      <c r="I11" s="35"/>
      <c r="J11" s="2">
        <f>G11-H11</f>
        <v>50</v>
      </c>
      <c r="K11" s="6"/>
      <c r="L11" s="6"/>
    </row>
    <row r="12" spans="1:12" s="9" customFormat="1" ht="19.5" customHeight="1">
      <c r="A12" s="15" t="s">
        <v>48</v>
      </c>
      <c r="B12" s="34" t="s">
        <v>49</v>
      </c>
      <c r="C12" s="35" t="s">
        <v>45</v>
      </c>
      <c r="D12" s="35" t="s">
        <v>50</v>
      </c>
      <c r="E12" s="35" t="s">
        <v>51</v>
      </c>
      <c r="F12" s="3">
        <v>0.55</v>
      </c>
      <c r="G12" s="3">
        <v>10</v>
      </c>
      <c r="H12" s="3">
        <v>0</v>
      </c>
      <c r="I12" s="35"/>
      <c r="J12" s="2">
        <f>G12-H12</f>
        <v>10</v>
      </c>
      <c r="K12" s="6"/>
      <c r="L12" s="6"/>
    </row>
    <row r="13" s="22" customFormat="1" ht="15"/>
  </sheetData>
  <sheetProtection/>
  <mergeCells count="3">
    <mergeCell ref="A3:J3"/>
    <mergeCell ref="A4:K4"/>
    <mergeCell ref="A5:K5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 I11:I12"/>
    <dataValidation type="whole" allowBlank="1" showInputMessage="1" showErrorMessage="1" errorTitle="Внимание" error="Допускается ввод только целых не отрицательных чисел!" sqref="C10:E10 I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2">
      <formula1>900</formula1>
    </dataValidation>
    <dataValidation type="decimal" allowBlank="1" showErrorMessage="1" errorTitle="Ошибка" error="Допускается ввод только неотрицательных чисел!" sqref="J10:J12 F10:H12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3">
      <selection activeCell="I18" sqref="I18"/>
    </sheetView>
  </sheetViews>
  <sheetFormatPr defaultColWidth="9.140625" defaultRowHeight="15"/>
  <cols>
    <col min="1" max="1" width="9.140625" style="32" customWidth="1"/>
    <col min="2" max="2" width="22.7109375" style="32" customWidth="1"/>
    <col min="3" max="3" width="13.85156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115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50" t="s">
        <v>9</v>
      </c>
      <c r="B10" s="51" t="s">
        <v>42</v>
      </c>
      <c r="C10" s="52"/>
      <c r="D10" s="52"/>
      <c r="E10" s="52"/>
      <c r="F10" s="53">
        <f>SUM(F11:F13)</f>
        <v>1652.73437</v>
      </c>
      <c r="G10" s="53">
        <f>SUM(G11:G13)</f>
        <v>745</v>
      </c>
      <c r="H10" s="53">
        <f>SUM(H11:H11)</f>
        <v>0</v>
      </c>
      <c r="I10" s="52"/>
      <c r="J10" s="53">
        <f>SUM(J11:J13)</f>
        <v>745</v>
      </c>
      <c r="K10" s="41"/>
      <c r="L10" s="41"/>
    </row>
    <row r="11" spans="1:12" s="9" customFormat="1" ht="19.5" customHeight="1">
      <c r="A11" s="15" t="s">
        <v>43</v>
      </c>
      <c r="B11" s="44" t="s">
        <v>116</v>
      </c>
      <c r="C11" s="45" t="s">
        <v>117</v>
      </c>
      <c r="D11" s="45" t="s">
        <v>118</v>
      </c>
      <c r="E11" s="46" t="s">
        <v>47</v>
      </c>
      <c r="F11" s="47">
        <f>550/1000</f>
        <v>0.55</v>
      </c>
      <c r="G11" s="47">
        <v>15</v>
      </c>
      <c r="H11" s="47"/>
      <c r="I11" s="46"/>
      <c r="J11" s="48">
        <f>G11-H11</f>
        <v>15</v>
      </c>
      <c r="K11" s="6"/>
      <c r="L11" s="6"/>
    </row>
    <row r="12" spans="1:12" s="9" customFormat="1" ht="19.5" customHeight="1">
      <c r="A12" s="15" t="s">
        <v>48</v>
      </c>
      <c r="B12" s="44" t="s">
        <v>119</v>
      </c>
      <c r="C12" s="45" t="s">
        <v>120</v>
      </c>
      <c r="D12" s="46" t="s">
        <v>121</v>
      </c>
      <c r="E12" s="46" t="s">
        <v>47</v>
      </c>
      <c r="F12" s="47">
        <f>1647161.11/1000</f>
        <v>1647.16111</v>
      </c>
      <c r="G12" s="47">
        <v>630</v>
      </c>
      <c r="H12" s="47"/>
      <c r="I12" s="46"/>
      <c r="J12" s="48">
        <f>G12-H12</f>
        <v>630</v>
      </c>
      <c r="K12" s="6"/>
      <c r="L12" s="6"/>
    </row>
    <row r="13" spans="1:12" s="9" customFormat="1" ht="19.5" customHeight="1">
      <c r="A13" s="15" t="s">
        <v>64</v>
      </c>
      <c r="B13" s="49" t="s">
        <v>122</v>
      </c>
      <c r="C13" s="45" t="s">
        <v>123</v>
      </c>
      <c r="D13" s="46" t="s">
        <v>124</v>
      </c>
      <c r="E13" s="46" t="s">
        <v>47</v>
      </c>
      <c r="F13" s="47">
        <f>5023.26/1000</f>
        <v>5.0232600000000005</v>
      </c>
      <c r="G13" s="47">
        <v>100</v>
      </c>
      <c r="H13" s="47"/>
      <c r="I13" s="46"/>
      <c r="J13" s="48">
        <f>G13-H13</f>
        <v>100</v>
      </c>
      <c r="K13" s="6"/>
      <c r="L13" s="6"/>
    </row>
    <row r="14" s="22" customFormat="1" ht="15"/>
  </sheetData>
  <sheetProtection/>
  <mergeCells count="3">
    <mergeCell ref="A3:J3"/>
    <mergeCell ref="A4:K4"/>
    <mergeCell ref="A5:K5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3 I11:I13"/>
    <dataValidation type="whole" allowBlank="1" showInputMessage="1" showErrorMessage="1" errorTitle="Внимание" error="Допускается ввод только целых не отрицательных чисел!" sqref="I10 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3">
      <formula1>900</formula1>
    </dataValidation>
    <dataValidation type="decimal" allowBlank="1" showErrorMessage="1" errorTitle="Ошибка" error="Допускается ввод только неотрицательных чисел!" sqref="F10:H13 J10:J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125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1000</v>
      </c>
      <c r="I7" s="3">
        <v>0</v>
      </c>
      <c r="J7" s="3">
        <f>H7</f>
        <v>1000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2</v>
      </c>
      <c r="D8" s="17">
        <v>450</v>
      </c>
      <c r="E8" s="17"/>
      <c r="F8" s="17"/>
      <c r="G8" s="17"/>
      <c r="H8" s="21">
        <f>H7-D8</f>
        <v>550</v>
      </c>
      <c r="I8" s="3">
        <v>0</v>
      </c>
      <c r="J8" s="3">
        <f aca="true" t="shared" si="0" ref="J8:J13">H8</f>
        <v>550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2</v>
      </c>
      <c r="D9" s="17"/>
      <c r="E9" s="17">
        <v>450</v>
      </c>
      <c r="F9" s="17"/>
      <c r="G9" s="17"/>
      <c r="H9" s="21">
        <f>H7-E9</f>
        <v>550</v>
      </c>
      <c r="I9" s="3">
        <v>0</v>
      </c>
      <c r="J9" s="3">
        <f t="shared" si="0"/>
        <v>550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/>
      <c r="H10" s="21">
        <f>H7-D8+D10</f>
        <v>550</v>
      </c>
      <c r="I10" s="3">
        <v>0</v>
      </c>
      <c r="J10" s="3">
        <f t="shared" si="0"/>
        <v>550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2</v>
      </c>
      <c r="D11" s="17">
        <v>450</v>
      </c>
      <c r="E11" s="17"/>
      <c r="F11" s="17"/>
      <c r="G11" s="17"/>
      <c r="H11" s="21">
        <f>H7-D11</f>
        <v>550</v>
      </c>
      <c r="I11" s="3">
        <v>0</v>
      </c>
      <c r="J11" s="3">
        <f t="shared" si="0"/>
        <v>550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2</v>
      </c>
      <c r="D12" s="17"/>
      <c r="E12" s="17"/>
      <c r="F12" s="17">
        <v>450</v>
      </c>
      <c r="G12" s="17"/>
      <c r="H12" s="21">
        <f>H7-F12-G12</f>
        <v>550</v>
      </c>
      <c r="I12" s="3">
        <v>0</v>
      </c>
      <c r="J12" s="3">
        <f t="shared" si="0"/>
        <v>550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/>
      <c r="H13" s="21">
        <f>H7-D13</f>
        <v>1000</v>
      </c>
      <c r="I13" s="3">
        <v>0</v>
      </c>
      <c r="J13" s="3">
        <f t="shared" si="0"/>
        <v>1000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'ноябрь 14'!#REF!&gt;0</formula>
    </cfRule>
    <cfRule type="expression" priority="2" dxfId="24" stopIfTrue="1">
      <formula>'ноябрь 14'!#REF!=0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12"/>
  <sheetViews>
    <sheetView zoomScalePageLayoutView="0" workbookViewId="0" topLeftCell="A3">
      <selection activeCell="H18" sqref="H18"/>
    </sheetView>
  </sheetViews>
  <sheetFormatPr defaultColWidth="9.140625" defaultRowHeight="15"/>
  <cols>
    <col min="1" max="1" width="9.140625" style="32" customWidth="1"/>
    <col min="2" max="2" width="22.7109375" style="32" customWidth="1"/>
    <col min="3" max="3" width="13.85156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125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50" t="s">
        <v>9</v>
      </c>
      <c r="B10" s="51" t="s">
        <v>42</v>
      </c>
      <c r="C10" s="52"/>
      <c r="D10" s="52"/>
      <c r="E10" s="52"/>
      <c r="F10" s="53">
        <f>SUM(F11:F12)</f>
        <v>22.1</v>
      </c>
      <c r="G10" s="53">
        <f>SUM(G11:G12)</f>
        <v>450</v>
      </c>
      <c r="H10" s="53">
        <f>SUM(H11:H11)</f>
        <v>0</v>
      </c>
      <c r="I10" s="52"/>
      <c r="J10" s="53">
        <f>SUM(J11:J12)</f>
        <v>450</v>
      </c>
      <c r="K10" s="41"/>
      <c r="L10" s="41"/>
    </row>
    <row r="11" spans="1:12" s="9" customFormat="1" ht="19.5" customHeight="1">
      <c r="A11" s="15" t="s">
        <v>43</v>
      </c>
      <c r="B11" s="44" t="s">
        <v>126</v>
      </c>
      <c r="C11" s="45" t="s">
        <v>127</v>
      </c>
      <c r="D11" s="45" t="s">
        <v>128</v>
      </c>
      <c r="E11" s="46" t="s">
        <v>47</v>
      </c>
      <c r="F11" s="47">
        <v>15.07</v>
      </c>
      <c r="G11" s="47">
        <v>300</v>
      </c>
      <c r="H11" s="47"/>
      <c r="I11" s="46"/>
      <c r="J11" s="48">
        <f>G11-H11</f>
        <v>300</v>
      </c>
      <c r="K11" s="6"/>
      <c r="L11" s="6"/>
    </row>
    <row r="12" spans="1:12" s="9" customFormat="1" ht="19.5" customHeight="1">
      <c r="A12" s="15" t="s">
        <v>48</v>
      </c>
      <c r="B12" s="44" t="s">
        <v>129</v>
      </c>
      <c r="C12" s="45" t="s">
        <v>130</v>
      </c>
      <c r="D12" s="46" t="s">
        <v>131</v>
      </c>
      <c r="E12" s="46" t="s">
        <v>47</v>
      </c>
      <c r="F12" s="47">
        <v>7.03</v>
      </c>
      <c r="G12" s="47">
        <v>150</v>
      </c>
      <c r="H12" s="47"/>
      <c r="I12" s="46"/>
      <c r="J12" s="48">
        <f>G12-H12</f>
        <v>150</v>
      </c>
      <c r="K12" s="6"/>
      <c r="L12" s="6"/>
    </row>
    <row r="13" s="22" customFormat="1" ht="15"/>
  </sheetData>
  <sheetProtection/>
  <mergeCells count="3">
    <mergeCell ref="A3:J3"/>
    <mergeCell ref="A4:K4"/>
    <mergeCell ref="A5:K5"/>
  </mergeCells>
  <dataValidations count="4">
    <dataValidation type="decimal" allowBlank="1" showErrorMessage="1" errorTitle="Ошибка" error="Допускается ввод только неотрицательных чисел!" sqref="F10:H12 J10:J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2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I10 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 I11:I1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132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1000</v>
      </c>
      <c r="I7" s="3">
        <v>0</v>
      </c>
      <c r="J7" s="18">
        <v>1000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0</v>
      </c>
      <c r="D8" s="17"/>
      <c r="E8" s="17"/>
      <c r="F8" s="17"/>
      <c r="G8" s="17"/>
      <c r="H8" s="21">
        <f>H7-D8</f>
        <v>1000</v>
      </c>
      <c r="I8" s="3">
        <v>0</v>
      </c>
      <c r="J8" s="21">
        <f>J7-F8</f>
        <v>1000</v>
      </c>
      <c r="K8" s="19" t="str">
        <f aca="true" t="shared" si="0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0</v>
      </c>
      <c r="D9" s="17"/>
      <c r="E9" s="17"/>
      <c r="F9" s="17"/>
      <c r="G9" s="17"/>
      <c r="H9" s="21">
        <f>H7-E9</f>
        <v>1000</v>
      </c>
      <c r="I9" s="3">
        <v>0</v>
      </c>
      <c r="J9" s="21">
        <f>J7-G9</f>
        <v>1000</v>
      </c>
      <c r="K9" s="19" t="str">
        <f t="shared" si="0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/>
      <c r="H10" s="21">
        <f>H7-D8+D10</f>
        <v>1000</v>
      </c>
      <c r="I10" s="3">
        <v>0</v>
      </c>
      <c r="J10" s="21">
        <f>J7-F8+F10</f>
        <v>1000</v>
      </c>
      <c r="K10" s="19" t="str">
        <f t="shared" si="0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0</v>
      </c>
      <c r="D11" s="17"/>
      <c r="E11" s="17"/>
      <c r="F11" s="17"/>
      <c r="G11" s="17"/>
      <c r="H11" s="21">
        <f>H7-D11</f>
        <v>1000</v>
      </c>
      <c r="I11" s="3">
        <v>0</v>
      </c>
      <c r="J11" s="21">
        <f>J7-F11</f>
        <v>1000</v>
      </c>
      <c r="K11" s="19" t="str">
        <f t="shared" si="0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0</v>
      </c>
      <c r="D12" s="17"/>
      <c r="E12" s="17"/>
      <c r="F12" s="17"/>
      <c r="G12" s="17"/>
      <c r="H12" s="21">
        <f>H7-F12-G12</f>
        <v>1000</v>
      </c>
      <c r="I12" s="3">
        <v>0</v>
      </c>
      <c r="J12" s="21">
        <f>H12</f>
        <v>1000</v>
      </c>
      <c r="K12" s="19" t="str">
        <f t="shared" si="0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/>
      <c r="H13" s="21">
        <f>H7-D13</f>
        <v>1000</v>
      </c>
      <c r="I13" s="3">
        <v>0</v>
      </c>
      <c r="J13" s="21">
        <f>J7-F13</f>
        <v>1000</v>
      </c>
      <c r="K13" s="19" t="str">
        <f t="shared" si="0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'декабрь 14'!#REF!&gt;0</formula>
    </cfRule>
    <cfRule type="expression" priority="2" dxfId="24" stopIfTrue="1">
      <formula>'декабрь 14'!#REF!=0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 J8:J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H7 F12:G12 D13 D10:D11 D9:E9 I7:I13 J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9.140625" style="32" customWidth="1"/>
    <col min="2" max="2" width="22.7109375" style="32" customWidth="1"/>
    <col min="3" max="3" width="13.85156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132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50" t="s">
        <v>9</v>
      </c>
      <c r="B10" s="51" t="s">
        <v>42</v>
      </c>
      <c r="C10" s="52"/>
      <c r="D10" s="52"/>
      <c r="E10" s="52"/>
      <c r="F10" s="53">
        <f>SUM(F11:F11)</f>
        <v>0</v>
      </c>
      <c r="G10" s="53">
        <f>SUM(G11:G11)</f>
        <v>0</v>
      </c>
      <c r="H10" s="53">
        <f>SUM(H11:H11)</f>
        <v>0</v>
      </c>
      <c r="I10" s="52"/>
      <c r="J10" s="53">
        <f>SUM(J11:J11)</f>
        <v>0</v>
      </c>
      <c r="K10" s="41"/>
      <c r="L10" s="41"/>
    </row>
    <row r="11" spans="1:12" s="9" customFormat="1" ht="19.5" customHeight="1">
      <c r="A11" s="15" t="s">
        <v>43</v>
      </c>
      <c r="B11" s="44"/>
      <c r="C11" s="45"/>
      <c r="D11" s="45"/>
      <c r="E11" s="46"/>
      <c r="F11" s="47">
        <v>0</v>
      </c>
      <c r="G11" s="47">
        <v>0</v>
      </c>
      <c r="H11" s="47">
        <v>0</v>
      </c>
      <c r="I11" s="46"/>
      <c r="J11" s="48">
        <f>G11-H11</f>
        <v>0</v>
      </c>
      <c r="K11" s="6"/>
      <c r="L11" s="6"/>
    </row>
    <row r="12" s="22" customFormat="1" ht="15"/>
  </sheetData>
  <sheetProtection/>
  <mergeCells count="3">
    <mergeCell ref="A3:J3"/>
    <mergeCell ref="A4:K4"/>
    <mergeCell ref="A5:K5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 I11"/>
    <dataValidation type="whole" allowBlank="1" showInputMessage="1" showErrorMessage="1" errorTitle="Внимание" error="Допускается ввод только целых не отрицательных чисел!" sqref="I10 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decimal" allowBlank="1" showErrorMessage="1" errorTitle="Ошибка" error="Допускается ввод только неотрицательных чисел!" sqref="F10:H11 J10:J11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5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500</v>
      </c>
      <c r="I7" s="3">
        <v>0</v>
      </c>
      <c r="J7" s="3">
        <f>H7</f>
        <v>500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0</v>
      </c>
      <c r="D8" s="17"/>
      <c r="E8" s="17"/>
      <c r="F8" s="17"/>
      <c r="G8" s="17"/>
      <c r="H8" s="21">
        <f>H7-D8</f>
        <v>500</v>
      </c>
      <c r="I8" s="3">
        <v>0</v>
      </c>
      <c r="J8" s="3">
        <f aca="true" t="shared" si="0" ref="J8:J13">H8</f>
        <v>500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0</v>
      </c>
      <c r="D9" s="17"/>
      <c r="E9" s="17"/>
      <c r="F9" s="17"/>
      <c r="G9" s="17"/>
      <c r="H9" s="21">
        <f>H7-E9</f>
        <v>500</v>
      </c>
      <c r="I9" s="3">
        <v>0</v>
      </c>
      <c r="J9" s="3">
        <f t="shared" si="0"/>
        <v>500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/>
      <c r="H10" s="21">
        <f>H7-D8+D10</f>
        <v>500</v>
      </c>
      <c r="I10" s="3">
        <v>0</v>
      </c>
      <c r="J10" s="3">
        <f t="shared" si="0"/>
        <v>500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0</v>
      </c>
      <c r="D11" s="17"/>
      <c r="E11" s="17"/>
      <c r="F11" s="17"/>
      <c r="G11" s="17"/>
      <c r="H11" s="21">
        <f>H7-D11</f>
        <v>500</v>
      </c>
      <c r="I11" s="3">
        <v>0</v>
      </c>
      <c r="J11" s="3">
        <f t="shared" si="0"/>
        <v>500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0</v>
      </c>
      <c r="D12" s="17"/>
      <c r="E12" s="17"/>
      <c r="F12" s="17"/>
      <c r="G12" s="17"/>
      <c r="H12" s="21">
        <f>H7-F12-G12</f>
        <v>500</v>
      </c>
      <c r="I12" s="3">
        <v>0</v>
      </c>
      <c r="J12" s="3">
        <f t="shared" si="0"/>
        <v>500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/>
      <c r="H13" s="21">
        <f>H7-D13</f>
        <v>500</v>
      </c>
      <c r="I13" s="3">
        <v>0</v>
      </c>
      <c r="J13" s="3">
        <f t="shared" si="0"/>
        <v>500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'февраль 14'!#REF!&gt;0</formula>
    </cfRule>
    <cfRule type="expression" priority="2" dxfId="24" stopIfTrue="1">
      <formula>'февраль 14'!#REF!=0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G19" sqref="G19"/>
    </sheetView>
  </sheetViews>
  <sheetFormatPr defaultColWidth="9.140625" defaultRowHeight="15"/>
  <cols>
    <col min="1" max="1" width="9.140625" style="32" customWidth="1"/>
    <col min="2" max="2" width="22.7109375" style="32" customWidth="1"/>
    <col min="3" max="3" width="13.85156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52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50" t="s">
        <v>9</v>
      </c>
      <c r="B10" s="51" t="s">
        <v>42</v>
      </c>
      <c r="C10" s="52"/>
      <c r="D10" s="52"/>
      <c r="E10" s="52"/>
      <c r="F10" s="53">
        <f>SUM(F11:F11)</f>
        <v>0</v>
      </c>
      <c r="G10" s="53">
        <f>SUM(G11:G11)</f>
        <v>0</v>
      </c>
      <c r="H10" s="53">
        <f>SUM(H11:H11)</f>
        <v>0</v>
      </c>
      <c r="I10" s="52"/>
      <c r="J10" s="53">
        <f>SUM(J11:J11)</f>
        <v>0</v>
      </c>
      <c r="K10" s="41"/>
      <c r="L10" s="41"/>
    </row>
    <row r="11" spans="1:12" s="9" customFormat="1" ht="19.5" customHeight="1">
      <c r="A11" s="15" t="s">
        <v>43</v>
      </c>
      <c r="B11" s="44"/>
      <c r="C11" s="45"/>
      <c r="D11" s="45"/>
      <c r="E11" s="46"/>
      <c r="F11" s="47">
        <v>0</v>
      </c>
      <c r="G11" s="47">
        <v>0</v>
      </c>
      <c r="H11" s="47">
        <v>0</v>
      </c>
      <c r="I11" s="46"/>
      <c r="J11" s="48">
        <f>G11-H11</f>
        <v>0</v>
      </c>
      <c r="K11" s="6"/>
      <c r="L11" s="6"/>
    </row>
    <row r="12" s="22" customFormat="1" ht="15"/>
  </sheetData>
  <sheetProtection/>
  <mergeCells count="3">
    <mergeCell ref="A3:J3"/>
    <mergeCell ref="A4:K4"/>
    <mergeCell ref="A5:K5"/>
  </mergeCells>
  <dataValidations count="4">
    <dataValidation type="decimal" allowBlank="1" showErrorMessage="1" errorTitle="Ошибка" error="Допускается ввод только неотрицательных чисел!" sqref="F10:H11 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I10 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 I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53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500</v>
      </c>
      <c r="I7" s="3">
        <v>0</v>
      </c>
      <c r="J7" s="3">
        <f>H7</f>
        <v>500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1</v>
      </c>
      <c r="D8" s="17">
        <v>162.3</v>
      </c>
      <c r="E8" s="17"/>
      <c r="F8" s="17"/>
      <c r="G8" s="17"/>
      <c r="H8" s="21">
        <f>H7-D8</f>
        <v>337.7</v>
      </c>
      <c r="I8" s="3">
        <v>0</v>
      </c>
      <c r="J8" s="3">
        <f aca="true" t="shared" si="0" ref="J8:J13">H8</f>
        <v>337.7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1</v>
      </c>
      <c r="D9" s="17"/>
      <c r="E9" s="17">
        <v>162.3</v>
      </c>
      <c r="F9" s="17"/>
      <c r="G9" s="17"/>
      <c r="H9" s="21">
        <f>H7-E9</f>
        <v>337.7</v>
      </c>
      <c r="I9" s="3">
        <v>0</v>
      </c>
      <c r="J9" s="3">
        <f t="shared" si="0"/>
        <v>337.7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>
        <v>0</v>
      </c>
      <c r="H10" s="21">
        <f>H7-D8+D10</f>
        <v>337.7</v>
      </c>
      <c r="I10" s="3">
        <v>0</v>
      </c>
      <c r="J10" s="3">
        <f t="shared" si="0"/>
        <v>337.7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1</v>
      </c>
      <c r="D11" s="17">
        <v>162.3</v>
      </c>
      <c r="E11" s="17"/>
      <c r="F11" s="17"/>
      <c r="G11" s="17"/>
      <c r="H11" s="21">
        <f>H7-D11</f>
        <v>337.7</v>
      </c>
      <c r="I11" s="3">
        <v>0</v>
      </c>
      <c r="J11" s="3">
        <f t="shared" si="0"/>
        <v>337.7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0</v>
      </c>
      <c r="D12" s="17"/>
      <c r="E12" s="17"/>
      <c r="F12" s="17">
        <v>0</v>
      </c>
      <c r="G12" s="17"/>
      <c r="H12" s="21">
        <f>H7-F12-G12</f>
        <v>500</v>
      </c>
      <c r="I12" s="3">
        <v>0</v>
      </c>
      <c r="J12" s="3">
        <f t="shared" si="0"/>
        <v>500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>
        <v>0</v>
      </c>
      <c r="H13" s="21">
        <f>H7-D13</f>
        <v>500</v>
      </c>
      <c r="I13" s="3">
        <v>0</v>
      </c>
      <c r="J13" s="3">
        <f t="shared" si="0"/>
        <v>500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'март 14'!#REF!&gt;0</formula>
    </cfRule>
    <cfRule type="expression" priority="2" dxfId="24" stopIfTrue="1">
      <formula>'март 14'!#REF!=0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9.140625" style="32" customWidth="1"/>
    <col min="2" max="2" width="30.57421875" style="32" customWidth="1"/>
    <col min="3" max="3" width="9.281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53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37" t="s">
        <v>9</v>
      </c>
      <c r="B10" s="38" t="s">
        <v>42</v>
      </c>
      <c r="C10" s="39"/>
      <c r="D10" s="39"/>
      <c r="E10" s="39"/>
      <c r="F10" s="40">
        <f>SUM(F11:F12)</f>
        <v>1828.33765</v>
      </c>
      <c r="G10" s="40">
        <f>SUM(G11:G12)</f>
        <v>162.3</v>
      </c>
      <c r="H10" s="40">
        <f>SUM(H11:H12)</f>
        <v>0</v>
      </c>
      <c r="I10" s="39"/>
      <c r="J10" s="40">
        <f>SUM(J11:J12)</f>
        <v>162.3</v>
      </c>
      <c r="K10" s="41"/>
      <c r="L10" s="41"/>
    </row>
    <row r="11" spans="1:12" s="9" customFormat="1" ht="19.5" customHeight="1">
      <c r="A11" s="15" t="s">
        <v>43</v>
      </c>
      <c r="B11" s="34" t="s">
        <v>54</v>
      </c>
      <c r="C11" s="35" t="s">
        <v>45</v>
      </c>
      <c r="D11" s="35" t="s">
        <v>55</v>
      </c>
      <c r="E11" s="35" t="s">
        <v>47</v>
      </c>
      <c r="F11" s="3">
        <v>1828.33765</v>
      </c>
      <c r="G11" s="3">
        <v>162.3</v>
      </c>
      <c r="H11" s="3">
        <v>0</v>
      </c>
      <c r="I11" s="35"/>
      <c r="J11" s="2">
        <f>G11-H11</f>
        <v>162.3</v>
      </c>
      <c r="K11" s="6"/>
      <c r="L11" s="6"/>
    </row>
    <row r="12" s="22" customFormat="1" ht="15"/>
  </sheetData>
  <sheetProtection/>
  <mergeCells count="3">
    <mergeCell ref="A3:J3"/>
    <mergeCell ref="A4:K4"/>
    <mergeCell ref="A5:K5"/>
  </mergeCells>
  <dataValidations count="4">
    <dataValidation type="decimal" allowBlank="1" showErrorMessage="1" errorTitle="Ошибка" error="Допускается ввод только неотрицательных чисел!" sqref="J10:J11 F10:H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 I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 I1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56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500</v>
      </c>
      <c r="I7" s="3">
        <v>0</v>
      </c>
      <c r="J7" s="3">
        <f>H7</f>
        <v>500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2</v>
      </c>
      <c r="D8" s="17">
        <v>95</v>
      </c>
      <c r="E8" s="17"/>
      <c r="F8" s="17"/>
      <c r="G8" s="17"/>
      <c r="H8" s="21">
        <f>H7-D8</f>
        <v>405</v>
      </c>
      <c r="I8" s="3">
        <v>0</v>
      </c>
      <c r="J8" s="3">
        <f aca="true" t="shared" si="0" ref="J8:J13">H8</f>
        <v>405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2</v>
      </c>
      <c r="D9" s="17"/>
      <c r="E9" s="17">
        <v>95</v>
      </c>
      <c r="F9" s="17"/>
      <c r="G9" s="17"/>
      <c r="H9" s="21">
        <f>H7-E9</f>
        <v>405</v>
      </c>
      <c r="I9" s="3">
        <v>0</v>
      </c>
      <c r="J9" s="3">
        <f t="shared" si="0"/>
        <v>405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>
        <v>0</v>
      </c>
      <c r="H10" s="21">
        <f>H7-D8+D10</f>
        <v>405</v>
      </c>
      <c r="I10" s="3">
        <v>0</v>
      </c>
      <c r="J10" s="3">
        <f t="shared" si="0"/>
        <v>405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2</v>
      </c>
      <c r="D11" s="17">
        <v>95</v>
      </c>
      <c r="E11" s="17"/>
      <c r="F11" s="17"/>
      <c r="G11" s="17"/>
      <c r="H11" s="21">
        <f>H7-D11</f>
        <v>405</v>
      </c>
      <c r="I11" s="3">
        <v>0</v>
      </c>
      <c r="J11" s="3">
        <f t="shared" si="0"/>
        <v>405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0</v>
      </c>
      <c r="D12" s="17"/>
      <c r="E12" s="17"/>
      <c r="F12" s="17">
        <v>0</v>
      </c>
      <c r="G12" s="17"/>
      <c r="H12" s="21">
        <f>H7-F12-G12</f>
        <v>500</v>
      </c>
      <c r="I12" s="3">
        <v>0</v>
      </c>
      <c r="J12" s="3">
        <f t="shared" si="0"/>
        <v>500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>
        <v>0</v>
      </c>
      <c r="H13" s="21">
        <f>H7-D13</f>
        <v>500</v>
      </c>
      <c r="I13" s="3">
        <v>0</v>
      </c>
      <c r="J13" s="3">
        <f t="shared" si="0"/>
        <v>500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'апрель 14'!#REF!&gt;0</formula>
    </cfRule>
    <cfRule type="expression" priority="2" dxfId="24" stopIfTrue="1">
      <formula>'апрель 14'!#REF!=0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140625" style="32" customWidth="1"/>
    <col min="2" max="2" width="30.57421875" style="32" customWidth="1"/>
    <col min="3" max="3" width="13.8515625" style="32" customWidth="1"/>
    <col min="4" max="10" width="15.28125" style="32" customWidth="1"/>
    <col min="11" max="16384" width="9.140625" style="32" customWidth="1"/>
  </cols>
  <sheetData>
    <row r="3" spans="1:10" s="29" customFormat="1" ht="19.5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</row>
    <row r="4" spans="1:11" s="4" customFormat="1" ht="15.75" customHeight="1">
      <c r="A4" s="55" t="s">
        <v>25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s="4" customFormat="1" ht="15.75" customHeight="1">
      <c r="A5" s="55" t="s">
        <v>57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2" s="29" customFormat="1" ht="15">
      <c r="A6" s="30"/>
      <c r="B6" s="30"/>
    </row>
    <row r="7" spans="1:3" s="29" customFormat="1" ht="15" hidden="1">
      <c r="A7" s="30"/>
      <c r="B7" s="30"/>
      <c r="C7" s="30"/>
    </row>
    <row r="8" spans="1:12" s="31" customFormat="1" ht="79.5" customHeight="1">
      <c r="A8" s="33" t="s">
        <v>0</v>
      </c>
      <c r="B8" s="33" t="s">
        <v>31</v>
      </c>
      <c r="C8" s="33" t="s">
        <v>32</v>
      </c>
      <c r="D8" s="33" t="s">
        <v>33</v>
      </c>
      <c r="E8" s="33" t="s">
        <v>34</v>
      </c>
      <c r="F8" s="33" t="s">
        <v>35</v>
      </c>
      <c r="G8" s="33" t="s">
        <v>36</v>
      </c>
      <c r="H8" s="33" t="s">
        <v>37</v>
      </c>
      <c r="I8" s="33" t="s">
        <v>38</v>
      </c>
      <c r="J8" s="33" t="s">
        <v>39</v>
      </c>
      <c r="K8" s="29"/>
      <c r="L8" s="29"/>
    </row>
    <row r="9" spans="1:12" s="31" customFormat="1" ht="15" customHeight="1">
      <c r="A9" s="36" t="s">
        <v>9</v>
      </c>
      <c r="B9" s="36" t="s">
        <v>10</v>
      </c>
      <c r="C9" s="36" t="s">
        <v>11</v>
      </c>
      <c r="D9" s="36" t="s">
        <v>12</v>
      </c>
      <c r="E9" s="36" t="s">
        <v>13</v>
      </c>
      <c r="F9" s="36" t="s">
        <v>14</v>
      </c>
      <c r="G9" s="36" t="s">
        <v>23</v>
      </c>
      <c r="H9" s="36" t="s">
        <v>40</v>
      </c>
      <c r="I9" s="36" t="s">
        <v>41</v>
      </c>
      <c r="J9" s="36" t="s">
        <v>15</v>
      </c>
      <c r="K9" s="29"/>
      <c r="L9" s="29"/>
    </row>
    <row r="10" spans="1:12" s="42" customFormat="1" ht="19.5" customHeight="1">
      <c r="A10" s="37" t="s">
        <v>9</v>
      </c>
      <c r="B10" s="38" t="s">
        <v>42</v>
      </c>
      <c r="C10" s="39"/>
      <c r="D10" s="39"/>
      <c r="E10" s="39"/>
      <c r="F10" s="40">
        <f>SUM(F11:F12)</f>
        <v>4.87838</v>
      </c>
      <c r="G10" s="40">
        <f>SUM(G11:G12)</f>
        <v>95</v>
      </c>
      <c r="H10" s="40">
        <f>SUM(H11:H12)</f>
        <v>0</v>
      </c>
      <c r="I10" s="39"/>
      <c r="J10" s="40">
        <f>SUM(J11:J12)</f>
        <v>95</v>
      </c>
      <c r="K10" s="41"/>
      <c r="L10" s="41"/>
    </row>
    <row r="11" spans="1:12" s="9" customFormat="1" ht="19.5" customHeight="1">
      <c r="A11" s="15" t="s">
        <v>43</v>
      </c>
      <c r="B11" s="34" t="s">
        <v>58</v>
      </c>
      <c r="C11" s="35" t="s">
        <v>60</v>
      </c>
      <c r="D11" s="35" t="s">
        <v>62</v>
      </c>
      <c r="E11" s="35" t="s">
        <v>47</v>
      </c>
      <c r="F11" s="3">
        <v>1.79738</v>
      </c>
      <c r="G11" s="3">
        <v>35</v>
      </c>
      <c r="H11" s="3">
        <v>0</v>
      </c>
      <c r="I11" s="35"/>
      <c r="J11" s="2">
        <f>G11-H11</f>
        <v>35</v>
      </c>
      <c r="K11" s="6"/>
      <c r="L11" s="6"/>
    </row>
    <row r="12" spans="1:12" s="9" customFormat="1" ht="19.5" customHeight="1">
      <c r="A12" s="15" t="s">
        <v>48</v>
      </c>
      <c r="B12" s="34" t="s">
        <v>59</v>
      </c>
      <c r="C12" s="35" t="s">
        <v>61</v>
      </c>
      <c r="D12" s="35" t="s">
        <v>63</v>
      </c>
      <c r="E12" s="35" t="s">
        <v>47</v>
      </c>
      <c r="F12" s="3">
        <v>3.081</v>
      </c>
      <c r="G12" s="3">
        <v>60</v>
      </c>
      <c r="H12" s="3">
        <v>0</v>
      </c>
      <c r="I12" s="35"/>
      <c r="J12" s="2">
        <f>G12-H12</f>
        <v>60</v>
      </c>
      <c r="K12" s="6"/>
      <c r="L12" s="6"/>
    </row>
    <row r="13" s="22" customFormat="1" ht="15"/>
  </sheetData>
  <sheetProtection/>
  <mergeCells count="3">
    <mergeCell ref="A3:J3"/>
    <mergeCell ref="A4:K4"/>
    <mergeCell ref="A5:K5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 I11:I12"/>
    <dataValidation type="whole" allowBlank="1" showInputMessage="1" showErrorMessage="1" errorTitle="Внимание" error="Допускается ввод только целых не отрицательных чисел!" sqref="I10 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2">
      <formula1>900</formula1>
    </dataValidation>
    <dataValidation type="decimal" allowBlank="1" showErrorMessage="1" errorTitle="Ошибка" error="Допускается ввод только неотрицательных чисел!" sqref="F10:H12 J10:J12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13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2.421875" style="22" customWidth="1"/>
    <col min="9" max="11" width="7.8515625" style="22" customWidth="1"/>
    <col min="12" max="16384" width="9.140625" style="22" customWidth="1"/>
  </cols>
  <sheetData>
    <row r="1" spans="1:11" s="4" customFormat="1" ht="38.2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s="4" customFormat="1" ht="15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4" customFormat="1" ht="15.75" customHeight="1">
      <c r="A3" s="55" t="s">
        <v>75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4" s="6" customFormat="1" ht="15">
      <c r="A4" s="5"/>
      <c r="B4" s="5"/>
      <c r="C4" s="5"/>
      <c r="D4" s="5"/>
    </row>
    <row r="5" spans="1:252" s="28" customFormat="1" ht="157.5" customHeight="1">
      <c r="A5" s="23" t="s">
        <v>0</v>
      </c>
      <c r="B5" s="23" t="s">
        <v>1</v>
      </c>
      <c r="C5" s="24" t="s">
        <v>2</v>
      </c>
      <c r="D5" s="24" t="s">
        <v>3</v>
      </c>
      <c r="E5" s="24" t="s">
        <v>28</v>
      </c>
      <c r="F5" s="24" t="s">
        <v>4</v>
      </c>
      <c r="G5" s="24" t="s">
        <v>5</v>
      </c>
      <c r="H5" s="24" t="s">
        <v>27</v>
      </c>
      <c r="I5" s="24" t="s">
        <v>6</v>
      </c>
      <c r="J5" s="24" t="s">
        <v>7</v>
      </c>
      <c r="K5" s="24" t="s">
        <v>8</v>
      </c>
      <c r="L5" s="25"/>
      <c r="M5" s="25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s="14" customFormat="1" ht="15" customHeight="1">
      <c r="A6" s="10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tr">
        <f>IF(F6="","5","7")</f>
        <v>7</v>
      </c>
      <c r="H6" s="10">
        <f>G6+1</f>
        <v>8</v>
      </c>
      <c r="I6" s="10">
        <f>H6+1</f>
        <v>9</v>
      </c>
      <c r="J6" s="10" t="s">
        <v>15</v>
      </c>
      <c r="K6" s="10" t="s">
        <v>16</v>
      </c>
      <c r="L6" s="11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9" customFormat="1" ht="19.5" customHeight="1">
      <c r="A7" s="15" t="s">
        <v>9</v>
      </c>
      <c r="B7" s="16" t="s">
        <v>17</v>
      </c>
      <c r="C7" s="1"/>
      <c r="D7" s="2"/>
      <c r="E7" s="17"/>
      <c r="F7" s="17"/>
      <c r="G7" s="17"/>
      <c r="H7" s="18">
        <v>500</v>
      </c>
      <c r="I7" s="3">
        <v>0</v>
      </c>
      <c r="J7" s="3">
        <f>H7</f>
        <v>500</v>
      </c>
      <c r="K7" s="19" t="str">
        <f>IF(H7&gt;0,"есть","нет")</f>
        <v>есть</v>
      </c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9.5" customHeight="1">
      <c r="A8" s="15" t="s">
        <v>10</v>
      </c>
      <c r="B8" s="16" t="s">
        <v>18</v>
      </c>
      <c r="C8" s="20">
        <v>3</v>
      </c>
      <c r="D8" s="17">
        <v>145</v>
      </c>
      <c r="E8" s="17"/>
      <c r="F8" s="17"/>
      <c r="G8" s="17"/>
      <c r="H8" s="21">
        <f>H7-D8</f>
        <v>355</v>
      </c>
      <c r="I8" s="3">
        <v>0</v>
      </c>
      <c r="J8" s="3">
        <f aca="true" t="shared" si="0" ref="J8:J13">H8</f>
        <v>355</v>
      </c>
      <c r="K8" s="19" t="str">
        <f aca="true" t="shared" si="1" ref="K8:K13">IF(H8&gt;0,"есть","нет")</f>
        <v>есть</v>
      </c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9.5" customHeight="1">
      <c r="A9" s="15" t="s">
        <v>11</v>
      </c>
      <c r="B9" s="16" t="s">
        <v>19</v>
      </c>
      <c r="C9" s="20">
        <v>3</v>
      </c>
      <c r="D9" s="17"/>
      <c r="E9" s="17">
        <v>145</v>
      </c>
      <c r="F9" s="17"/>
      <c r="G9" s="17"/>
      <c r="H9" s="21">
        <f>H7-E9</f>
        <v>355</v>
      </c>
      <c r="I9" s="3">
        <v>0</v>
      </c>
      <c r="J9" s="3">
        <f t="shared" si="0"/>
        <v>355</v>
      </c>
      <c r="K9" s="19" t="str">
        <f t="shared" si="1"/>
        <v>есть</v>
      </c>
      <c r="L9" s="6"/>
      <c r="M9" s="6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9.5" customHeight="1">
      <c r="A10" s="15" t="s">
        <v>12</v>
      </c>
      <c r="B10" s="16" t="s">
        <v>20</v>
      </c>
      <c r="C10" s="20">
        <v>0</v>
      </c>
      <c r="D10" s="17"/>
      <c r="E10" s="17"/>
      <c r="F10" s="17"/>
      <c r="G10" s="17">
        <v>0</v>
      </c>
      <c r="H10" s="21">
        <f>H7-D8+D10</f>
        <v>355</v>
      </c>
      <c r="I10" s="3">
        <v>0</v>
      </c>
      <c r="J10" s="3">
        <f t="shared" si="0"/>
        <v>355</v>
      </c>
      <c r="K10" s="19" t="str">
        <f t="shared" si="1"/>
        <v>есть</v>
      </c>
      <c r="L10" s="6"/>
      <c r="M10" s="6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9.5" customHeight="1">
      <c r="A11" s="15" t="s">
        <v>13</v>
      </c>
      <c r="B11" s="16" t="s">
        <v>21</v>
      </c>
      <c r="C11" s="20">
        <v>3</v>
      </c>
      <c r="D11" s="17">
        <v>85</v>
      </c>
      <c r="E11" s="17"/>
      <c r="F11" s="17"/>
      <c r="G11" s="17"/>
      <c r="H11" s="21">
        <f>H7-D11</f>
        <v>415</v>
      </c>
      <c r="I11" s="3">
        <v>0</v>
      </c>
      <c r="J11" s="3">
        <f t="shared" si="0"/>
        <v>415</v>
      </c>
      <c r="K11" s="19" t="str">
        <f t="shared" si="1"/>
        <v>есть</v>
      </c>
      <c r="L11" s="6"/>
      <c r="M11" s="6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9.5" customHeight="1">
      <c r="A12" s="15" t="s">
        <v>14</v>
      </c>
      <c r="B12" s="16" t="s">
        <v>22</v>
      </c>
      <c r="C12" s="20">
        <v>2</v>
      </c>
      <c r="D12" s="17"/>
      <c r="E12" s="17"/>
      <c r="F12" s="17">
        <v>85</v>
      </c>
      <c r="G12" s="17"/>
      <c r="H12" s="21">
        <f>H7-F12-G12</f>
        <v>415</v>
      </c>
      <c r="I12" s="3">
        <v>0</v>
      </c>
      <c r="J12" s="3">
        <f t="shared" si="0"/>
        <v>415</v>
      </c>
      <c r="K12" s="19" t="str">
        <f t="shared" si="1"/>
        <v>есть</v>
      </c>
      <c r="L12" s="6"/>
      <c r="M12" s="6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9.5" customHeight="1">
      <c r="A13" s="15" t="s">
        <v>23</v>
      </c>
      <c r="B13" s="16" t="s">
        <v>24</v>
      </c>
      <c r="C13" s="20">
        <v>0</v>
      </c>
      <c r="D13" s="17"/>
      <c r="E13" s="17"/>
      <c r="F13" s="17"/>
      <c r="G13" s="17">
        <v>0</v>
      </c>
      <c r="H13" s="21">
        <f>H7-D13</f>
        <v>500</v>
      </c>
      <c r="I13" s="3">
        <v>0</v>
      </c>
      <c r="J13" s="3">
        <f t="shared" si="0"/>
        <v>500</v>
      </c>
      <c r="K13" s="19" t="str">
        <f t="shared" si="1"/>
        <v>есть</v>
      </c>
      <c r="L13" s="6"/>
      <c r="M13" s="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</sheetData>
  <sheetProtection/>
  <mergeCells count="3">
    <mergeCell ref="A1:K1"/>
    <mergeCell ref="A2:K2"/>
    <mergeCell ref="A3:K3"/>
  </mergeCells>
  <conditionalFormatting sqref="D7">
    <cfRule type="expression" priority="1" dxfId="1" stopIfTrue="1">
      <formula>'май 14'!#REF!&gt;0</formula>
    </cfRule>
    <cfRule type="expression" priority="2" dxfId="24" stopIfTrue="1">
      <formula>'май 14'!#REF!=0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H7 F12:G12 D13 D10:D11 D9:E9 I7:J13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C7:C13 E7:E8 H8:H13 F13:G13 D12 E10:E13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2014-02-27T05:12:38Z</dcterms:created>
  <dcterms:modified xsi:type="dcterms:W3CDTF">2015-10-15T06:02:13Z</dcterms:modified>
  <cp:category/>
  <cp:version/>
  <cp:contentType/>
  <cp:contentStatus/>
</cp:coreProperties>
</file>